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bd8ab40a725ce8b/Documents/3M/GP/2023-2024/"/>
    </mc:Choice>
  </mc:AlternateContent>
  <xr:revisionPtr revIDLastSave="1087" documentId="13_ncr:4000b_{FA89D2A3-F5C8-4DDC-AE72-92EDC03D402A}" xr6:coauthVersionLast="47" xr6:coauthVersionMax="47" xr10:uidLastSave="{D3E92872-B5DF-4416-BC20-A6BE6582BD2F}"/>
  <bookViews>
    <workbookView xWindow="-93" yWindow="-93" windowWidth="18426" windowHeight="11746" tabRatio="865" activeTab="1" xr2:uid="{00000000-000D-0000-FFFF-FFFF00000000}"/>
  </bookViews>
  <sheets>
    <sheet name="Teams" sheetId="2" r:id="rId1"/>
    <sheet name="Overall TEAMS" sheetId="7" r:id="rId2"/>
    <sheet name="Race 1" sheetId="18" r:id="rId3"/>
    <sheet name="Race 2" sheetId="19" r:id="rId4"/>
    <sheet name="Race 3" sheetId="20" r:id="rId5"/>
    <sheet name="Race 4" sheetId="21" r:id="rId6"/>
    <sheet name="Race 5" sheetId="22" r:id="rId7"/>
    <sheet name="Race 6" sheetId="23" r:id="rId8"/>
    <sheet name="Race 7" sheetId="24" r:id="rId9"/>
    <sheet name="Race 8" sheetId="25" r:id="rId10"/>
    <sheet name="Race 9" sheetId="26" r:id="rId11"/>
    <sheet name="Race 10" sheetId="27" r:id="rId12"/>
    <sheet name="Runners" sheetId="1" r:id="rId13"/>
    <sheet name="Overall Individual" sheetId="6" r:id="rId14"/>
    <sheet name="PRIZES" sheetId="33" r:id="rId15"/>
  </sheets>
  <definedNames>
    <definedName name="_xlnm._FilterDatabase" localSheetId="1" hidden="1">'Overall TEAMS'!$A$1:$L$33</definedName>
    <definedName name="_xlnm._FilterDatabase" localSheetId="2" hidden="1">'Race 1'!$B$2:$D$2</definedName>
    <definedName name="_xlnm._FilterDatabase" localSheetId="12" hidden="1">Runners!$A$1:$A$1</definedName>
    <definedName name="_xlnm._FilterDatabase" localSheetId="0" hidden="1">Teams!$B$1:$K$171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3" l="1"/>
  <c r="B5" i="33"/>
  <c r="B4" i="33"/>
  <c r="C2" i="33"/>
  <c r="B2" i="33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48" i="22" l="1"/>
  <c r="H57" i="7" s="1"/>
  <c r="D60" i="22"/>
  <c r="H59" i="7" s="1"/>
  <c r="D42" i="22"/>
  <c r="H58" i="7" s="1"/>
  <c r="D24" i="22"/>
  <c r="H55" i="7" s="1"/>
  <c r="D56" i="22"/>
  <c r="H38" i="7" s="1"/>
  <c r="D45" i="22"/>
  <c r="H56" i="7" s="1"/>
  <c r="D44" i="22"/>
  <c r="H46" i="7" s="1"/>
  <c r="D22" i="22"/>
  <c r="H48" i="7" s="1"/>
  <c r="D49" i="22"/>
  <c r="H60" i="7" s="1"/>
  <c r="D5" i="22"/>
  <c r="H50" i="7" s="1"/>
  <c r="D17" i="22"/>
  <c r="H53" i="7" s="1"/>
  <c r="D50" i="22"/>
  <c r="H51" i="7" s="1"/>
  <c r="D43" i="22"/>
  <c r="H45" i="7" s="1"/>
  <c r="D26" i="22"/>
  <c r="H52" i="7" s="1"/>
  <c r="D12" i="22"/>
  <c r="H36" i="7" s="1"/>
  <c r="D39" i="22"/>
  <c r="H40" i="7" s="1"/>
  <c r="D32" i="22"/>
  <c r="H32" i="7" s="1"/>
  <c r="D34" i="22"/>
  <c r="H43" i="7" s="1"/>
  <c r="D47" i="22"/>
  <c r="H28" i="7" s="1"/>
  <c r="D54" i="22"/>
  <c r="H39" i="7" s="1"/>
  <c r="D37" i="22"/>
  <c r="H26" i="7" s="1"/>
  <c r="D38" i="22"/>
  <c r="H47" i="7" s="1"/>
  <c r="D57" i="22"/>
  <c r="H31" i="7" s="1"/>
  <c r="D61" i="22"/>
  <c r="H54" i="7" s="1"/>
  <c r="D14" i="22"/>
  <c r="H30" i="7" s="1"/>
  <c r="D58" i="22"/>
  <c r="H49" i="7" s="1"/>
  <c r="D55" i="22"/>
  <c r="H42" i="7" s="1"/>
  <c r="D46" i="22"/>
  <c r="H44" i="7" s="1"/>
  <c r="D41" i="22"/>
  <c r="H34" i="7" s="1"/>
  <c r="D16" i="22"/>
  <c r="H27" i="7" s="1"/>
  <c r="D13" i="22"/>
  <c r="H23" i="7" s="1"/>
  <c r="D25" i="22"/>
  <c r="H29" i="7" s="1"/>
  <c r="D40" i="22"/>
  <c r="H33" i="7" s="1"/>
  <c r="D30" i="22"/>
  <c r="H37" i="7" s="1"/>
  <c r="D10" i="22"/>
  <c r="H17" i="7" s="1"/>
  <c r="D11" i="22"/>
  <c r="H35" i="7" s="1"/>
  <c r="D9" i="22"/>
  <c r="H24" i="7" s="1"/>
  <c r="D8" i="22"/>
  <c r="H11" i="7" s="1"/>
  <c r="D4" i="22"/>
  <c r="H3" i="7" s="1"/>
  <c r="D59" i="22"/>
  <c r="H22" i="7" s="1"/>
  <c r="D21" i="22"/>
  <c r="H41" i="7" s="1"/>
  <c r="D28" i="22"/>
  <c r="H18" i="7" s="1"/>
  <c r="D7" i="22"/>
  <c r="H2" i="7" s="1"/>
  <c r="D53" i="22"/>
  <c r="H25" i="7" s="1"/>
  <c r="D6" i="22"/>
  <c r="H12" i="7" s="1"/>
  <c r="D29" i="22"/>
  <c r="H10" i="7" s="1"/>
  <c r="D51" i="22"/>
  <c r="H20" i="7" s="1"/>
  <c r="D3" i="22"/>
  <c r="H4" i="7" s="1"/>
  <c r="D20" i="22"/>
  <c r="H16" i="7" s="1"/>
  <c r="D36" i="22"/>
  <c r="H21" i="7" s="1"/>
  <c r="D35" i="22"/>
  <c r="H9" i="7" s="1"/>
  <c r="D19" i="22"/>
  <c r="H13" i="7" s="1"/>
  <c r="D18" i="22"/>
  <c r="H19" i="7" s="1"/>
  <c r="D15" i="22"/>
  <c r="H15" i="7" s="1"/>
  <c r="D52" i="22"/>
  <c r="H14" i="7" s="1"/>
  <c r="D27" i="22"/>
  <c r="H7" i="7" s="1"/>
  <c r="D31" i="22"/>
  <c r="H8" i="7" s="1"/>
  <c r="D23" i="22"/>
  <c r="H6" i="7" s="1"/>
  <c r="D33" i="22"/>
  <c r="H5" i="7" s="1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X296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T296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B299" i="2"/>
  <c r="G299" i="2"/>
  <c r="D32" i="20" l="1"/>
  <c r="F49" i="7" s="1"/>
  <c r="Y252" i="2"/>
  <c r="D46" i="26" s="1"/>
  <c r="L51" i="7" s="1"/>
  <c r="D28" i="20"/>
  <c r="F30" i="7" s="1"/>
  <c r="F292" i="2"/>
  <c r="F287" i="2"/>
  <c r="S277" i="2"/>
  <c r="D32" i="23" s="1"/>
  <c r="I30" i="7" s="1"/>
  <c r="D20" i="19"/>
  <c r="E34" i="7" s="1"/>
  <c r="U252" i="2"/>
  <c r="D36" i="24" s="1"/>
  <c r="J51" i="7" s="1"/>
  <c r="D60" i="20"/>
  <c r="F51" i="7" s="1"/>
  <c r="S257" i="2"/>
  <c r="D35" i="23" s="1"/>
  <c r="I40" i="7" s="1"/>
  <c r="U277" i="2"/>
  <c r="D46" i="24" s="1"/>
  <c r="J30" i="7" s="1"/>
  <c r="D18" i="20"/>
  <c r="F34" i="7" s="1"/>
  <c r="D4" i="20"/>
  <c r="F6" i="7" s="1"/>
  <c r="W277" i="2"/>
  <c r="D4" i="25" s="1"/>
  <c r="K30" i="7" s="1"/>
  <c r="D23" i="20"/>
  <c r="F25" i="7" s="1"/>
  <c r="W267" i="2"/>
  <c r="D16" i="25" s="1"/>
  <c r="K6" i="7" s="1"/>
  <c r="Y277" i="2"/>
  <c r="D49" i="26" s="1"/>
  <c r="L30" i="7" s="1"/>
  <c r="Y267" i="2"/>
  <c r="D9" i="26" s="1"/>
  <c r="L6" i="7" s="1"/>
  <c r="D47" i="19"/>
  <c r="E30" i="7" s="1"/>
  <c r="D37" i="21"/>
  <c r="G30" i="7" s="1"/>
  <c r="W282" i="2"/>
  <c r="D54" i="25" s="1"/>
  <c r="K34" i="7" s="1"/>
  <c r="D46" i="21"/>
  <c r="G40" i="7" s="1"/>
  <c r="F282" i="2"/>
  <c r="F277" i="2"/>
  <c r="F272" i="2"/>
  <c r="D4" i="21"/>
  <c r="G6" i="7" s="1"/>
  <c r="F267" i="2"/>
  <c r="U267" i="2"/>
  <c r="D4" i="24" s="1"/>
  <c r="J6" i="7" s="1"/>
  <c r="F262" i="2"/>
  <c r="F257" i="2"/>
  <c r="W252" i="2"/>
  <c r="D22" i="25" s="1"/>
  <c r="K51" i="7" s="1"/>
  <c r="S252" i="2"/>
  <c r="D48" i="23" s="1"/>
  <c r="I51" i="7" s="1"/>
  <c r="F252" i="2"/>
  <c r="D53" i="19"/>
  <c r="E51" i="7" s="1"/>
  <c r="S217" i="2"/>
  <c r="D52" i="23" s="1"/>
  <c r="I49" i="7" s="1"/>
  <c r="D36" i="19"/>
  <c r="E49" i="7" s="1"/>
  <c r="W217" i="2"/>
  <c r="D32" i="25" s="1"/>
  <c r="K49" i="7" s="1"/>
  <c r="Y217" i="2"/>
  <c r="D50" i="26" s="1"/>
  <c r="L49" i="7" s="1"/>
  <c r="U217" i="2"/>
  <c r="D60" i="24" s="1"/>
  <c r="J49" i="7" s="1"/>
  <c r="D36" i="21"/>
  <c r="G49" i="7" s="1"/>
  <c r="F217" i="2"/>
  <c r="C7" i="33"/>
  <c r="B7" i="33"/>
  <c r="D18" i="33"/>
  <c r="D12" i="33"/>
  <c r="D14" i="33" s="1"/>
  <c r="C9" i="33"/>
  <c r="B9" i="33"/>
  <c r="C8" i="33"/>
  <c r="B8" i="33"/>
  <c r="H7" i="33"/>
  <c r="D15" i="33" s="1"/>
  <c r="C6" i="33"/>
  <c r="B6" i="33"/>
  <c r="C4" i="33"/>
  <c r="C3" i="33"/>
  <c r="B3" i="33"/>
  <c r="D31" i="27"/>
  <c r="D62" i="27"/>
  <c r="D39" i="27"/>
  <c r="D41" i="27"/>
  <c r="D63" i="27"/>
  <c r="D50" i="27"/>
  <c r="D40" i="27"/>
  <c r="D50" i="21" l="1"/>
  <c r="G51" i="7" s="1"/>
  <c r="W262" i="2"/>
  <c r="D59" i="25" s="1"/>
  <c r="K25" i="7" s="1"/>
  <c r="D38" i="20"/>
  <c r="F33" i="7" s="1"/>
  <c r="S267" i="2"/>
  <c r="D23" i="23" s="1"/>
  <c r="I6" i="7" s="1"/>
  <c r="AA112" i="2"/>
  <c r="D15" i="27" s="1"/>
  <c r="AA172" i="2"/>
  <c r="D38" i="27" s="1"/>
  <c r="W257" i="2"/>
  <c r="D53" i="25" s="1"/>
  <c r="K40" i="7" s="1"/>
  <c r="AA102" i="2"/>
  <c r="AA47" i="2"/>
  <c r="AA117" i="2"/>
  <c r="AA162" i="2"/>
  <c r="AA22" i="2"/>
  <c r="AA252" i="2"/>
  <c r="AA57" i="2"/>
  <c r="D60" i="27" s="1"/>
  <c r="AA127" i="2"/>
  <c r="Y292" i="2"/>
  <c r="D37" i="26" s="1"/>
  <c r="L33" i="7" s="1"/>
  <c r="AA12" i="2"/>
  <c r="D11" i="27" s="1"/>
  <c r="AA52" i="2"/>
  <c r="AA132" i="2"/>
  <c r="D33" i="27" s="1"/>
  <c r="D40" i="19"/>
  <c r="E33" i="7" s="1"/>
  <c r="AA277" i="2"/>
  <c r="AA197" i="2"/>
  <c r="AA37" i="2"/>
  <c r="AA92" i="2"/>
  <c r="AA182" i="2"/>
  <c r="AA242" i="2"/>
  <c r="D29" i="21"/>
  <c r="G33" i="7" s="1"/>
  <c r="U257" i="2"/>
  <c r="D37" i="24" s="1"/>
  <c r="J40" i="7" s="1"/>
  <c r="S287" i="2"/>
  <c r="D13" i="23" s="1"/>
  <c r="I11" i="7" s="1"/>
  <c r="U292" i="2"/>
  <c r="D54" i="24" s="1"/>
  <c r="J33" i="7" s="1"/>
  <c r="S292" i="2"/>
  <c r="D39" i="23" s="1"/>
  <c r="I33" i="7" s="1"/>
  <c r="U282" i="2"/>
  <c r="D42" i="24" s="1"/>
  <c r="J34" i="7" s="1"/>
  <c r="W272" i="2"/>
  <c r="D50" i="25" s="1"/>
  <c r="K8" i="7" s="1"/>
  <c r="Y287" i="2"/>
  <c r="D51" i="26" s="1"/>
  <c r="L11" i="7" s="1"/>
  <c r="D6" i="19"/>
  <c r="E6" i="7" s="1"/>
  <c r="D5" i="21"/>
  <c r="G8" i="7" s="1"/>
  <c r="D25" i="19"/>
  <c r="E25" i="7" s="1"/>
  <c r="D18" i="21"/>
  <c r="G25" i="7" s="1"/>
  <c r="U272" i="2"/>
  <c r="D5" i="24" s="1"/>
  <c r="J8" i="7" s="1"/>
  <c r="W292" i="2"/>
  <c r="D9" i="25" s="1"/>
  <c r="K33" i="7" s="1"/>
  <c r="D51" i="20"/>
  <c r="F40" i="7" s="1"/>
  <c r="D24" i="21"/>
  <c r="G11" i="7" s="1"/>
  <c r="D33" i="21"/>
  <c r="G34" i="7" s="1"/>
  <c r="U287" i="2"/>
  <c r="D7" i="24" s="1"/>
  <c r="J11" i="7" s="1"/>
  <c r="D10" i="19"/>
  <c r="E11" i="7" s="1"/>
  <c r="S272" i="2"/>
  <c r="D3" i="23" s="1"/>
  <c r="I8" i="7" s="1"/>
  <c r="D5" i="20"/>
  <c r="F11" i="7" s="1"/>
  <c r="U262" i="2"/>
  <c r="D8" i="24" s="1"/>
  <c r="J25" i="7" s="1"/>
  <c r="W287" i="2"/>
  <c r="D12" i="25" s="1"/>
  <c r="K11" i="7" s="1"/>
  <c r="Y282" i="2"/>
  <c r="D41" i="26" s="1"/>
  <c r="L34" i="7" s="1"/>
  <c r="Y262" i="2"/>
  <c r="D8" i="26" s="1"/>
  <c r="L25" i="7" s="1"/>
  <c r="Y272" i="2"/>
  <c r="D5" i="26" s="1"/>
  <c r="L8" i="7" s="1"/>
  <c r="D4" i="19"/>
  <c r="E8" i="7" s="1"/>
  <c r="D22" i="19"/>
  <c r="E40" i="7" s="1"/>
  <c r="S262" i="2"/>
  <c r="D11" i="23" s="1"/>
  <c r="I25" i="7" s="1"/>
  <c r="S282" i="2"/>
  <c r="D57" i="23" s="1"/>
  <c r="I34" i="7" s="1"/>
  <c r="Y257" i="2"/>
  <c r="D33" i="26" s="1"/>
  <c r="L40" i="7" s="1"/>
  <c r="D25" i="20"/>
  <c r="F8" i="7" s="1"/>
  <c r="F152" i="2"/>
  <c r="F162" i="2"/>
  <c r="D40" i="20"/>
  <c r="F27" i="7" s="1"/>
  <c r="W72" i="2"/>
  <c r="D28" i="25" s="1"/>
  <c r="K52" i="7" s="1"/>
  <c r="F22" i="2"/>
  <c r="F142" i="2"/>
  <c r="D43" i="21"/>
  <c r="G28" i="7" s="1"/>
  <c r="D8" i="21"/>
  <c r="G15" i="7" s="1"/>
  <c r="D12" i="20"/>
  <c r="F18" i="7" s="1"/>
  <c r="D37" i="20"/>
  <c r="F41" i="7" s="1"/>
  <c r="D57" i="20"/>
  <c r="F58" i="7" s="1"/>
  <c r="D10" i="20"/>
  <c r="F14" i="7" s="1"/>
  <c r="D27" i="21"/>
  <c r="G17" i="7" s="1"/>
  <c r="D53" i="21"/>
  <c r="G60" i="7" s="1"/>
  <c r="D21" i="21"/>
  <c r="G41" i="7" s="1"/>
  <c r="AA62" i="2"/>
  <c r="D47" i="27" s="1"/>
  <c r="AA142" i="2"/>
  <c r="D24" i="20"/>
  <c r="F20" i="7" s="1"/>
  <c r="F137" i="2"/>
  <c r="F172" i="2"/>
  <c r="Y127" i="2"/>
  <c r="D18" i="26" s="1"/>
  <c r="L43" i="7" s="1"/>
  <c r="Y167" i="2"/>
  <c r="D42" i="26" s="1"/>
  <c r="L27" i="7" s="1"/>
  <c r="D3" i="20"/>
  <c r="F7" i="7" s="1"/>
  <c r="D61" i="20"/>
  <c r="F42" i="7" s="1"/>
  <c r="F227" i="2"/>
  <c r="F222" i="2"/>
  <c r="F182" i="2"/>
  <c r="D16" i="20"/>
  <c r="F26" i="7" s="1"/>
  <c r="D55" i="19"/>
  <c r="E56" i="7" s="1"/>
  <c r="D23" i="18"/>
  <c r="D26" i="7" s="1"/>
  <c r="D52" i="18"/>
  <c r="U12" i="2"/>
  <c r="D47" i="24" s="1"/>
  <c r="J35" i="7" s="1"/>
  <c r="U42" i="2"/>
  <c r="D22" i="24" s="1"/>
  <c r="J21" i="7" s="1"/>
  <c r="U67" i="2"/>
  <c r="D3" i="24" s="1"/>
  <c r="J2" i="7" s="1"/>
  <c r="U162" i="2"/>
  <c r="D48" i="24" s="1"/>
  <c r="J44" i="7" s="1"/>
  <c r="U187" i="2"/>
  <c r="D40" i="24" s="1"/>
  <c r="J29" i="7" s="1"/>
  <c r="U212" i="2"/>
  <c r="D57" i="24" s="1"/>
  <c r="J45" i="7" s="1"/>
  <c r="U247" i="2"/>
  <c r="D27" i="24" s="1"/>
  <c r="J3" i="7" s="1"/>
  <c r="W187" i="2"/>
  <c r="D45" i="25" s="1"/>
  <c r="K29" i="7" s="1"/>
  <c r="W197" i="2"/>
  <c r="D8" i="25" s="1"/>
  <c r="K4" i="7" s="1"/>
  <c r="W202" i="2"/>
  <c r="D46" i="25" s="1"/>
  <c r="K48" i="7" s="1"/>
  <c r="Y52" i="2"/>
  <c r="D15" i="26" s="1"/>
  <c r="L19" i="7" s="1"/>
  <c r="Y67" i="2"/>
  <c r="D48" i="26" s="1"/>
  <c r="L2" i="7" s="1"/>
  <c r="Y97" i="2"/>
  <c r="D53" i="26" s="1"/>
  <c r="L50" i="7" s="1"/>
  <c r="Y137" i="2"/>
  <c r="D58" i="26" s="1"/>
  <c r="L32" i="7" s="1"/>
  <c r="Y172" i="2"/>
  <c r="D54" i="26" s="1"/>
  <c r="L47" i="7" s="1"/>
  <c r="Y192" i="2"/>
  <c r="D55" i="26" s="1"/>
  <c r="L53" i="7" s="1"/>
  <c r="Y212" i="2"/>
  <c r="D36" i="26" s="1"/>
  <c r="L45" i="7" s="1"/>
  <c r="Y227" i="2"/>
  <c r="D30" i="26" s="1"/>
  <c r="L42" i="7" s="1"/>
  <c r="Y247" i="2"/>
  <c r="D11" i="26" s="1"/>
  <c r="L3" i="7" s="1"/>
  <c r="AA7" i="2"/>
  <c r="D48" i="27" s="1"/>
  <c r="AA192" i="2"/>
  <c r="D17" i="27" s="1"/>
  <c r="AA232" i="2"/>
  <c r="D57" i="19"/>
  <c r="E60" i="7" s="1"/>
  <c r="D35" i="19"/>
  <c r="E32" i="7" s="1"/>
  <c r="D44" i="19"/>
  <c r="E53" i="7" s="1"/>
  <c r="Y117" i="2"/>
  <c r="D35" i="26" s="1"/>
  <c r="L41" i="7" s="1"/>
  <c r="Y157" i="2"/>
  <c r="D13" i="26" s="1"/>
  <c r="L31" i="7" s="1"/>
  <c r="Y197" i="2"/>
  <c r="D4" i="26" s="1"/>
  <c r="L4" i="7" s="1"/>
  <c r="D50" i="19"/>
  <c r="E28" i="7" s="1"/>
  <c r="D23" i="21"/>
  <c r="G3" i="7" s="1"/>
  <c r="U177" i="2"/>
  <c r="D20" i="24" s="1"/>
  <c r="J13" i="7" s="1"/>
  <c r="W112" i="2"/>
  <c r="D27" i="25" s="1"/>
  <c r="K15" i="7" s="1"/>
  <c r="W152" i="2"/>
  <c r="D24" i="25" s="1"/>
  <c r="K26" i="7" s="1"/>
  <c r="W192" i="2"/>
  <c r="D19" i="25" s="1"/>
  <c r="K53" i="7" s="1"/>
  <c r="W232" i="2"/>
  <c r="D48" i="25" s="1"/>
  <c r="K14" i="7" s="1"/>
  <c r="Y47" i="2"/>
  <c r="D59" i="26" s="1"/>
  <c r="L56" i="7" s="1"/>
  <c r="D54" i="20"/>
  <c r="F44" i="7" s="1"/>
  <c r="D3" i="19"/>
  <c r="E5" i="7" s="1"/>
  <c r="D21" i="20"/>
  <c r="F5" i="7" s="1"/>
  <c r="D38" i="21"/>
  <c r="G54" i="7" s="1"/>
  <c r="D52" i="19"/>
  <c r="E47" i="7" s="1"/>
  <c r="Y177" i="2"/>
  <c r="D14" i="26" s="1"/>
  <c r="L13" i="7" s="1"/>
  <c r="F177" i="2"/>
  <c r="W92" i="2"/>
  <c r="D47" i="25" s="1"/>
  <c r="K23" i="7" s="1"/>
  <c r="D18" i="19"/>
  <c r="E31" i="7" s="1"/>
  <c r="W147" i="2"/>
  <c r="D51" i="25" s="1"/>
  <c r="K20" i="7" s="1"/>
  <c r="D23" i="19"/>
  <c r="E20" i="7" s="1"/>
  <c r="D58" i="19"/>
  <c r="E58" i="7" s="1"/>
  <c r="F122" i="2"/>
  <c r="F72" i="2"/>
  <c r="F157" i="2"/>
  <c r="U117" i="2"/>
  <c r="D51" i="24" s="1"/>
  <c r="J41" i="7" s="1"/>
  <c r="U107" i="2"/>
  <c r="D33" i="24" s="1"/>
  <c r="J12" i="7" s="1"/>
  <c r="W107" i="2"/>
  <c r="D31" i="25" s="1"/>
  <c r="K12" i="7" s="1"/>
  <c r="F97" i="2"/>
  <c r="W27" i="2"/>
  <c r="D57" i="25" s="1"/>
  <c r="K17" i="7" s="1"/>
  <c r="AA87" i="2"/>
  <c r="Y82" i="2"/>
  <c r="D45" i="26" s="1"/>
  <c r="L55" i="7" s="1"/>
  <c r="F67" i="2"/>
  <c r="D36" i="20"/>
  <c r="F59" i="7" s="1"/>
  <c r="F57" i="2"/>
  <c r="U192" i="2"/>
  <c r="D56" i="24" s="1"/>
  <c r="J53" i="7" s="1"/>
  <c r="U232" i="2"/>
  <c r="D10" i="24" s="1"/>
  <c r="J14" i="7" s="1"/>
  <c r="W87" i="2"/>
  <c r="D23" i="25" s="1"/>
  <c r="K38" i="7" s="1"/>
  <c r="W127" i="2"/>
  <c r="D40" i="25" s="1"/>
  <c r="K43" i="7" s="1"/>
  <c r="W167" i="2"/>
  <c r="D18" i="25" s="1"/>
  <c r="K27" i="7" s="1"/>
  <c r="Y62" i="2"/>
  <c r="D19" i="26" s="1"/>
  <c r="L28" i="7" s="1"/>
  <c r="D24" i="19"/>
  <c r="E26" i="7" s="1"/>
  <c r="D21" i="19"/>
  <c r="E16" i="7" s="1"/>
  <c r="D39" i="19"/>
  <c r="E27" i="7" s="1"/>
  <c r="D31" i="18"/>
  <c r="D47" i="7" s="1"/>
  <c r="Y152" i="2"/>
  <c r="D26" i="26" s="1"/>
  <c r="L26" i="7" s="1"/>
  <c r="D41" i="20"/>
  <c r="F37" i="7" s="1"/>
  <c r="D49" i="20"/>
  <c r="F55" i="7" s="1"/>
  <c r="D29" i="19"/>
  <c r="E38" i="7" s="1"/>
  <c r="D16" i="19"/>
  <c r="E23" i="7" s="1"/>
  <c r="D28" i="19"/>
  <c r="E50" i="7" s="1"/>
  <c r="D8" i="19"/>
  <c r="E12" i="7" s="1"/>
  <c r="D34" i="19"/>
  <c r="E41" i="7" s="1"/>
  <c r="D41" i="19"/>
  <c r="E43" i="7" s="1"/>
  <c r="Y132" i="2"/>
  <c r="D7" i="26" s="1"/>
  <c r="L5" i="7" s="1"/>
  <c r="Y187" i="2"/>
  <c r="D40" i="26" s="1"/>
  <c r="L29" i="7" s="1"/>
  <c r="D46" i="19"/>
  <c r="E46" i="7" s="1"/>
  <c r="Y222" i="2"/>
  <c r="D60" i="26" s="1"/>
  <c r="L36" i="7" s="1"/>
  <c r="U22" i="2"/>
  <c r="D35" i="24" s="1"/>
  <c r="J39" i="7" s="1"/>
  <c r="U37" i="2"/>
  <c r="D21" i="24" s="1"/>
  <c r="J24" i="7" s="1"/>
  <c r="U62" i="2"/>
  <c r="D45" i="24" s="1"/>
  <c r="J28" i="7" s="1"/>
  <c r="U77" i="2"/>
  <c r="D52" i="24" s="1"/>
  <c r="J37" i="7" s="1"/>
  <c r="U102" i="2"/>
  <c r="D58" i="24" s="1"/>
  <c r="J60" i="7" s="1"/>
  <c r="U127" i="2"/>
  <c r="D38" i="24" s="1"/>
  <c r="J43" i="7" s="1"/>
  <c r="U142" i="2"/>
  <c r="D61" i="24" s="1"/>
  <c r="J58" i="7" s="1"/>
  <c r="U157" i="2"/>
  <c r="D29" i="24" s="1"/>
  <c r="J31" i="7" s="1"/>
  <c r="U167" i="2"/>
  <c r="D39" i="24" s="1"/>
  <c r="J27" i="7" s="1"/>
  <c r="U182" i="2"/>
  <c r="D18" i="24" s="1"/>
  <c r="J16" i="7" s="1"/>
  <c r="U197" i="2"/>
  <c r="D24" i="24" s="1"/>
  <c r="J4" i="7" s="1"/>
  <c r="U207" i="2"/>
  <c r="D31" i="24" s="1"/>
  <c r="J18" i="7" s="1"/>
  <c r="U222" i="2"/>
  <c r="D26" i="24" s="1"/>
  <c r="J36" i="7" s="1"/>
  <c r="U237" i="2"/>
  <c r="D6" i="24" s="1"/>
  <c r="J7" i="7" s="1"/>
  <c r="U242" i="2"/>
  <c r="D9" i="24" s="1"/>
  <c r="J22" i="7" s="1"/>
  <c r="W12" i="2"/>
  <c r="D44" i="25" s="1"/>
  <c r="K35" i="7" s="1"/>
  <c r="W22" i="2"/>
  <c r="D39" i="25" s="1"/>
  <c r="K39" i="7" s="1"/>
  <c r="W77" i="2"/>
  <c r="D20" i="25" s="1"/>
  <c r="K37" i="7" s="1"/>
  <c r="W132" i="2"/>
  <c r="D29" i="25" s="1"/>
  <c r="K5" i="7" s="1"/>
  <c r="W172" i="2"/>
  <c r="D38" i="25" s="1"/>
  <c r="K47" i="7" s="1"/>
  <c r="W247" i="2"/>
  <c r="D5" i="25" s="1"/>
  <c r="K3" i="7" s="1"/>
  <c r="Y87" i="2"/>
  <c r="D47" i="26" s="1"/>
  <c r="L38" i="7" s="1"/>
  <c r="Y142" i="2"/>
  <c r="D52" i="26" s="1"/>
  <c r="L58" i="7" s="1"/>
  <c r="D60" i="21"/>
  <c r="G59" i="7" s="1"/>
  <c r="D31" i="21"/>
  <c r="G23" i="7" s="1"/>
  <c r="D52" i="21"/>
  <c r="G50" i="7" s="1"/>
  <c r="D17" i="21"/>
  <c r="G12" i="7" s="1"/>
  <c r="D45" i="19"/>
  <c r="E48" i="7" s="1"/>
  <c r="D37" i="19"/>
  <c r="E36" i="7" s="1"/>
  <c r="D59" i="19"/>
  <c r="E42" i="7" s="1"/>
  <c r="D5" i="19"/>
  <c r="E7" i="7" s="1"/>
  <c r="U27" i="2"/>
  <c r="D34" i="24" s="1"/>
  <c r="J17" i="7" s="1"/>
  <c r="U147" i="2"/>
  <c r="D12" i="24" s="1"/>
  <c r="J20" i="7" s="1"/>
  <c r="U227" i="2"/>
  <c r="D30" i="24" s="1"/>
  <c r="J42" i="7" s="1"/>
  <c r="W2" i="2"/>
  <c r="D17" i="25" s="1"/>
  <c r="K46" i="7" s="1"/>
  <c r="W42" i="2"/>
  <c r="D43" i="25" s="1"/>
  <c r="K21" i="7" s="1"/>
  <c r="W57" i="2"/>
  <c r="D60" i="25" s="1"/>
  <c r="K59" i="7" s="1"/>
  <c r="W82" i="2"/>
  <c r="D41" i="25" s="1"/>
  <c r="K55" i="7" s="1"/>
  <c r="W97" i="2"/>
  <c r="D33" i="25" s="1"/>
  <c r="K50" i="7" s="1"/>
  <c r="W137" i="2"/>
  <c r="D35" i="25" s="1"/>
  <c r="K32" i="7" s="1"/>
  <c r="W162" i="2"/>
  <c r="D21" i="25" s="1"/>
  <c r="K44" i="7" s="1"/>
  <c r="Y7" i="2"/>
  <c r="D39" i="26" s="1"/>
  <c r="L57" i="7" s="1"/>
  <c r="Y72" i="2"/>
  <c r="D20" i="26" s="1"/>
  <c r="L52" i="7" s="1"/>
  <c r="D32" i="19"/>
  <c r="E39" i="7" s="1"/>
  <c r="D15" i="19"/>
  <c r="E17" i="7" s="1"/>
  <c r="D9" i="19"/>
  <c r="E10" i="7" s="1"/>
  <c r="D31" i="19"/>
  <c r="E19" i="7" s="1"/>
  <c r="D38" i="19"/>
  <c r="E59" i="7" s="1"/>
  <c r="D7" i="19"/>
  <c r="E2" i="7" s="1"/>
  <c r="D43" i="19"/>
  <c r="E52" i="7" s="1"/>
  <c r="D42" i="20"/>
  <c r="F47" i="7" s="1"/>
  <c r="D17" i="20"/>
  <c r="F13" i="7" s="1"/>
  <c r="D19" i="20"/>
  <c r="F16" i="7" s="1"/>
  <c r="D45" i="20"/>
  <c r="F29" i="7" s="1"/>
  <c r="D56" i="20"/>
  <c r="F53" i="7" s="1"/>
  <c r="D35" i="20"/>
  <c r="F4" i="7" s="1"/>
  <c r="D47" i="20"/>
  <c r="F22" i="7" s="1"/>
  <c r="U172" i="2"/>
  <c r="D44" i="24" s="1"/>
  <c r="J47" i="7" s="1"/>
  <c r="S132" i="2"/>
  <c r="D16" i="23" s="1"/>
  <c r="I5" i="7" s="1"/>
  <c r="S237" i="2"/>
  <c r="D4" i="23" s="1"/>
  <c r="I7" i="7" s="1"/>
  <c r="D61" i="21"/>
  <c r="G57" i="7" s="1"/>
  <c r="D22" i="20"/>
  <c r="F39" i="7" s="1"/>
  <c r="D43" i="20"/>
  <c r="F56" i="7" s="1"/>
  <c r="D31" i="20"/>
  <c r="F19" i="7" s="1"/>
  <c r="D14" i="21"/>
  <c r="G4" i="7" s="1"/>
  <c r="D20" i="21"/>
  <c r="G18" i="7" s="1"/>
  <c r="D35" i="21"/>
  <c r="G42" i="7" s="1"/>
  <c r="D16" i="21"/>
  <c r="G10" i="7" s="1"/>
  <c r="D11" i="19"/>
  <c r="E15" i="7" s="1"/>
  <c r="D13" i="21"/>
  <c r="G16" i="7" s="1"/>
  <c r="D30" i="21"/>
  <c r="G29" i="7" s="1"/>
  <c r="D55" i="20"/>
  <c r="F48" i="7" s="1"/>
  <c r="D50" i="20"/>
  <c r="F45" i="7" s="1"/>
  <c r="U2" i="2"/>
  <c r="D28" i="24" s="1"/>
  <c r="J46" i="7" s="1"/>
  <c r="U47" i="2"/>
  <c r="D49" i="24" s="1"/>
  <c r="J56" i="7" s="1"/>
  <c r="U57" i="2"/>
  <c r="D55" i="24" s="1"/>
  <c r="J59" i="7" s="1"/>
  <c r="U82" i="2"/>
  <c r="D41" i="24" s="1"/>
  <c r="J55" i="7" s="1"/>
  <c r="U97" i="2"/>
  <c r="D53" i="24" s="1"/>
  <c r="J50" i="7" s="1"/>
  <c r="U112" i="2"/>
  <c r="D11" i="24" s="1"/>
  <c r="J15" i="7" s="1"/>
  <c r="U122" i="2"/>
  <c r="D14" i="24" s="1"/>
  <c r="J9" i="7" s="1"/>
  <c r="U137" i="2"/>
  <c r="D16" i="24" s="1"/>
  <c r="J32" i="7" s="1"/>
  <c r="U152" i="2"/>
  <c r="D32" i="24" s="1"/>
  <c r="J26" i="7" s="1"/>
  <c r="U202" i="2"/>
  <c r="D43" i="24" s="1"/>
  <c r="J48" i="7" s="1"/>
  <c r="W177" i="2"/>
  <c r="D11" i="25" s="1"/>
  <c r="K13" i="7" s="1"/>
  <c r="AA2" i="2"/>
  <c r="D54" i="19"/>
  <c r="E57" i="7" s="1"/>
  <c r="D48" i="19"/>
  <c r="E35" i="7" s="1"/>
  <c r="AA237" i="2"/>
  <c r="D27" i="27" s="1"/>
  <c r="S152" i="2"/>
  <c r="D46" i="23" s="1"/>
  <c r="I26" i="7" s="1"/>
  <c r="S162" i="2"/>
  <c r="D44" i="23" s="1"/>
  <c r="I44" i="7" s="1"/>
  <c r="S172" i="2"/>
  <c r="D42" i="23" s="1"/>
  <c r="I47" i="7" s="1"/>
  <c r="S177" i="2"/>
  <c r="D30" i="23" s="1"/>
  <c r="I13" i="7" s="1"/>
  <c r="S182" i="2"/>
  <c r="D49" i="23" s="1"/>
  <c r="I16" i="7" s="1"/>
  <c r="S187" i="2"/>
  <c r="D36" i="23" s="1"/>
  <c r="I29" i="7" s="1"/>
  <c r="S192" i="2"/>
  <c r="D37" i="23" s="1"/>
  <c r="I53" i="7" s="1"/>
  <c r="S197" i="2"/>
  <c r="D22" i="23" s="1"/>
  <c r="I4" i="7" s="1"/>
  <c r="S202" i="2"/>
  <c r="D41" i="23" s="1"/>
  <c r="I48" i="7" s="1"/>
  <c r="S207" i="2"/>
  <c r="D9" i="23" s="1"/>
  <c r="I18" i="7" s="1"/>
  <c r="S212" i="2"/>
  <c r="D40" i="23" s="1"/>
  <c r="I45" i="7" s="1"/>
  <c r="S222" i="2"/>
  <c r="D43" i="23" s="1"/>
  <c r="I36" i="7" s="1"/>
  <c r="S227" i="2"/>
  <c r="D27" i="23" s="1"/>
  <c r="I42" i="7" s="1"/>
  <c r="S232" i="2"/>
  <c r="D5" i="23" s="1"/>
  <c r="I14" i="7" s="1"/>
  <c r="S242" i="2"/>
  <c r="D8" i="23" s="1"/>
  <c r="I22" i="7" s="1"/>
  <c r="S247" i="2"/>
  <c r="D26" i="23" s="1"/>
  <c r="I3" i="7" s="1"/>
  <c r="D59" i="21"/>
  <c r="G58" i="7" s="1"/>
  <c r="D39" i="21"/>
  <c r="G31" i="7" s="1"/>
  <c r="D34" i="21"/>
  <c r="G44" i="7" s="1"/>
  <c r="D32" i="21"/>
  <c r="G27" i="7" s="1"/>
  <c r="Y27" i="2"/>
  <c r="D21" i="26" s="1"/>
  <c r="L17" i="7" s="1"/>
  <c r="W7" i="2"/>
  <c r="D58" i="25" s="1"/>
  <c r="K57" i="7" s="1"/>
  <c r="S17" i="2"/>
  <c r="D58" i="23" s="1"/>
  <c r="I54" i="7" s="1"/>
  <c r="S22" i="2"/>
  <c r="D15" i="23" s="1"/>
  <c r="I39" i="7" s="1"/>
  <c r="S67" i="2"/>
  <c r="D6" i="23" s="1"/>
  <c r="I2" i="7" s="1"/>
  <c r="S72" i="2"/>
  <c r="D47" i="23" s="1"/>
  <c r="I52" i="7" s="1"/>
  <c r="S92" i="2"/>
  <c r="D31" i="23" s="1"/>
  <c r="I23" i="7" s="1"/>
  <c r="S107" i="2"/>
  <c r="D12" i="23" s="1"/>
  <c r="I12" i="7" s="1"/>
  <c r="S112" i="2"/>
  <c r="D18" i="23" s="1"/>
  <c r="I15" i="7" s="1"/>
  <c r="S117" i="2"/>
  <c r="D54" i="23" s="1"/>
  <c r="I41" i="7" s="1"/>
  <c r="S122" i="2"/>
  <c r="D14" i="23" s="1"/>
  <c r="I9" i="7" s="1"/>
  <c r="S127" i="2"/>
  <c r="D53" i="23" s="1"/>
  <c r="I43" i="7" s="1"/>
  <c r="D19" i="21"/>
  <c r="G2" i="7" s="1"/>
  <c r="Y112" i="2"/>
  <c r="D31" i="26" s="1"/>
  <c r="L15" i="7" s="1"/>
  <c r="Y122" i="2"/>
  <c r="D12" i="26" s="1"/>
  <c r="L9" i="7" s="1"/>
  <c r="D26" i="21"/>
  <c r="G35" i="7" s="1"/>
  <c r="D56" i="19"/>
  <c r="E55" i="7" s="1"/>
  <c r="S142" i="2"/>
  <c r="D56" i="23" s="1"/>
  <c r="I58" i="7" s="1"/>
  <c r="D11" i="18"/>
  <c r="D8" i="7" s="1"/>
  <c r="D48" i="21"/>
  <c r="G52" i="7" s="1"/>
  <c r="D29" i="20"/>
  <c r="F38" i="7" s="1"/>
  <c r="D15" i="20"/>
  <c r="F23" i="7" s="1"/>
  <c r="D44" i="20"/>
  <c r="F50" i="7" s="1"/>
  <c r="D48" i="20"/>
  <c r="F60" i="7" s="1"/>
  <c r="D11" i="20"/>
  <c r="F12" i="7" s="1"/>
  <c r="D26" i="20"/>
  <c r="F15" i="7" s="1"/>
  <c r="D34" i="20"/>
  <c r="F9" i="7" s="1"/>
  <c r="D7" i="18"/>
  <c r="D29" i="7" s="1"/>
  <c r="D8" i="20"/>
  <c r="F3" i="7" s="1"/>
  <c r="Y57" i="2"/>
  <c r="D57" i="26" s="1"/>
  <c r="L59" i="7" s="1"/>
  <c r="Y77" i="2"/>
  <c r="D6" i="26" s="1"/>
  <c r="L37" i="7" s="1"/>
  <c r="Y107" i="2"/>
  <c r="D28" i="26" s="1"/>
  <c r="L12" i="7" s="1"/>
  <c r="Y147" i="2"/>
  <c r="D22" i="26" s="1"/>
  <c r="L20" i="7" s="1"/>
  <c r="Y162" i="2"/>
  <c r="D44" i="26" s="1"/>
  <c r="L44" i="7" s="1"/>
  <c r="Y182" i="2"/>
  <c r="D16" i="26" s="1"/>
  <c r="L16" i="7" s="1"/>
  <c r="Y202" i="2"/>
  <c r="D56" i="26" s="1"/>
  <c r="L48" i="7" s="1"/>
  <c r="AA97" i="2"/>
  <c r="D5" i="27" s="1"/>
  <c r="D44" i="21"/>
  <c r="G43" i="7" s="1"/>
  <c r="D30" i="20"/>
  <c r="F32" i="7" s="1"/>
  <c r="W182" i="2"/>
  <c r="D7" i="25" s="1"/>
  <c r="K16" i="7" s="1"/>
  <c r="W212" i="2"/>
  <c r="D15" i="25" s="1"/>
  <c r="K45" i="7" s="1"/>
  <c r="W237" i="2"/>
  <c r="D37" i="25" s="1"/>
  <c r="K7" i="7" s="1"/>
  <c r="W242" i="2"/>
  <c r="D25" i="25" s="1"/>
  <c r="K22" i="7" s="1"/>
  <c r="Y22" i="2"/>
  <c r="D34" i="26" s="1"/>
  <c r="L39" i="7" s="1"/>
  <c r="Y102" i="2"/>
  <c r="D61" i="26" s="1"/>
  <c r="L60" i="7" s="1"/>
  <c r="D9" i="21"/>
  <c r="G19" i="7" s="1"/>
  <c r="W52" i="2"/>
  <c r="D34" i="25" s="1"/>
  <c r="K19" i="7" s="1"/>
  <c r="F107" i="2"/>
  <c r="F147" i="2"/>
  <c r="S47" i="2"/>
  <c r="D51" i="23" s="1"/>
  <c r="I56" i="7" s="1"/>
  <c r="D56" i="21"/>
  <c r="G56" i="7" s="1"/>
  <c r="W47" i="2"/>
  <c r="D26" i="25" s="1"/>
  <c r="K56" i="7" s="1"/>
  <c r="D51" i="19"/>
  <c r="E21" i="7" s="1"/>
  <c r="Y42" i="2"/>
  <c r="D17" i="26" s="1"/>
  <c r="L21" i="7" s="1"/>
  <c r="W37" i="2"/>
  <c r="D52" i="25" s="1"/>
  <c r="K24" i="7" s="1"/>
  <c r="Y37" i="2"/>
  <c r="D29" i="26" s="1"/>
  <c r="L24" i="7" s="1"/>
  <c r="D27" i="20"/>
  <c r="F24" i="7" s="1"/>
  <c r="Y32" i="2"/>
  <c r="D3" i="26" s="1"/>
  <c r="L10" i="7" s="1"/>
  <c r="U32" i="2"/>
  <c r="D19" i="24" s="1"/>
  <c r="J10" i="7" s="1"/>
  <c r="W32" i="2"/>
  <c r="D42" i="25" s="1"/>
  <c r="K10" i="7" s="1"/>
  <c r="AA17" i="2"/>
  <c r="W17" i="2"/>
  <c r="D55" i="25" s="1"/>
  <c r="K54" i="7" s="1"/>
  <c r="D49" i="19"/>
  <c r="E54" i="7" s="1"/>
  <c r="D9" i="20"/>
  <c r="F54" i="7" s="1"/>
  <c r="U17" i="2"/>
  <c r="D59" i="24" s="1"/>
  <c r="J54" i="7" s="1"/>
  <c r="D46" i="20"/>
  <c r="F35" i="7" s="1"/>
  <c r="U7" i="2"/>
  <c r="D25" i="24" s="1"/>
  <c r="J57" i="7" s="1"/>
  <c r="D52" i="20"/>
  <c r="F57" i="7" s="1"/>
  <c r="S7" i="2"/>
  <c r="D24" i="23" s="1"/>
  <c r="I57" i="7" s="1"/>
  <c r="D55" i="21"/>
  <c r="G46" i="7" s="1"/>
  <c r="S2" i="2"/>
  <c r="D38" i="23" s="1"/>
  <c r="I46" i="7" s="1"/>
  <c r="Y2" i="2"/>
  <c r="D43" i="26" s="1"/>
  <c r="L46" i="7" s="1"/>
  <c r="S87" i="2"/>
  <c r="D28" i="23" s="1"/>
  <c r="I38" i="7" s="1"/>
  <c r="S157" i="2"/>
  <c r="D50" i="23" s="1"/>
  <c r="I31" i="7" s="1"/>
  <c r="D12" i="19"/>
  <c r="E3" i="7" s="1"/>
  <c r="Y232" i="2"/>
  <c r="D25" i="26" s="1"/>
  <c r="L14" i="7" s="1"/>
  <c r="Y242" i="2"/>
  <c r="D23" i="26" s="1"/>
  <c r="L22" i="7" s="1"/>
  <c r="AA72" i="2"/>
  <c r="AA152" i="2"/>
  <c r="D37" i="27" s="1"/>
  <c r="D58" i="20"/>
  <c r="F46" i="7" s="1"/>
  <c r="D20" i="20"/>
  <c r="F21" i="7" s="1"/>
  <c r="D10" i="21"/>
  <c r="G13" i="7" s="1"/>
  <c r="S57" i="2"/>
  <c r="D60" i="23" s="1"/>
  <c r="I59" i="7" s="1"/>
  <c r="S62" i="2"/>
  <c r="D25" i="23" s="1"/>
  <c r="I28" i="7" s="1"/>
  <c r="S137" i="2"/>
  <c r="D17" i="23" s="1"/>
  <c r="I32" i="7" s="1"/>
  <c r="S147" i="2"/>
  <c r="D10" i="23" s="1"/>
  <c r="I20" i="7" s="1"/>
  <c r="D42" i="19"/>
  <c r="E44" i="7" s="1"/>
  <c r="W207" i="2"/>
  <c r="D49" i="25" s="1"/>
  <c r="K18" i="7" s="1"/>
  <c r="D6" i="21"/>
  <c r="G7" i="7" s="1"/>
  <c r="S37" i="2"/>
  <c r="D34" i="23" s="1"/>
  <c r="I24" i="7" s="1"/>
  <c r="S42" i="2"/>
  <c r="D20" i="23" s="1"/>
  <c r="I21" i="7" s="1"/>
  <c r="S52" i="2"/>
  <c r="D21" i="23" s="1"/>
  <c r="I19" i="7" s="1"/>
  <c r="D6" i="20"/>
  <c r="F2" i="7" s="1"/>
  <c r="D59" i="20"/>
  <c r="F52" i="7" s="1"/>
  <c r="D45" i="21"/>
  <c r="G32" i="7" s="1"/>
  <c r="D60" i="19"/>
  <c r="E45" i="7" s="1"/>
  <c r="S12" i="2"/>
  <c r="D29" i="23" s="1"/>
  <c r="I35" i="7" s="1"/>
  <c r="S27" i="2"/>
  <c r="D7" i="23" s="1"/>
  <c r="I17" i="7" s="1"/>
  <c r="S32" i="2"/>
  <c r="D19" i="23" s="1"/>
  <c r="I10" i="7" s="1"/>
  <c r="S77" i="2"/>
  <c r="D59" i="23" s="1"/>
  <c r="I37" i="7" s="1"/>
  <c r="S82" i="2"/>
  <c r="D45" i="23" s="1"/>
  <c r="I55" i="7" s="1"/>
  <c r="F112" i="2"/>
  <c r="D13" i="19"/>
  <c r="E24" i="7" s="1"/>
  <c r="D58" i="21"/>
  <c r="G55" i="7" s="1"/>
  <c r="D15" i="21"/>
  <c r="G20" i="7" s="1"/>
  <c r="D51" i="21"/>
  <c r="G53" i="7" s="1"/>
  <c r="D33" i="20"/>
  <c r="F36" i="7" s="1"/>
  <c r="D22" i="21"/>
  <c r="G22" i="7" s="1"/>
  <c r="W117" i="2"/>
  <c r="D56" i="25" s="1"/>
  <c r="K41" i="7" s="1"/>
  <c r="W122" i="2"/>
  <c r="D13" i="25" s="1"/>
  <c r="K9" i="7" s="1"/>
  <c r="W157" i="2"/>
  <c r="D30" i="25" s="1"/>
  <c r="K31" i="7" s="1"/>
  <c r="Y17" i="2"/>
  <c r="D27" i="26" s="1"/>
  <c r="L54" i="7" s="1"/>
  <c r="Y237" i="2"/>
  <c r="D24" i="26" s="1"/>
  <c r="L7" i="7" s="1"/>
  <c r="AA157" i="2"/>
  <c r="D13" i="20"/>
  <c r="F17" i="7" s="1"/>
  <c r="D57" i="21"/>
  <c r="G38" i="7" s="1"/>
  <c r="D39" i="20"/>
  <c r="F43" i="7" s="1"/>
  <c r="D54" i="21"/>
  <c r="G48" i="7" s="1"/>
  <c r="D49" i="21"/>
  <c r="G45" i="7" s="1"/>
  <c r="D47" i="21"/>
  <c r="G36" i="7" s="1"/>
  <c r="U72" i="2"/>
  <c r="D50" i="24" s="1"/>
  <c r="J52" i="7" s="1"/>
  <c r="U87" i="2"/>
  <c r="D15" i="24" s="1"/>
  <c r="J38" i="7" s="1"/>
  <c r="W62" i="2"/>
  <c r="D3" i="25" s="1"/>
  <c r="K28" i="7" s="1"/>
  <c r="W102" i="2"/>
  <c r="D61" i="25" s="1"/>
  <c r="K60" i="7" s="1"/>
  <c r="Y12" i="2"/>
  <c r="D38" i="26" s="1"/>
  <c r="L35" i="7" s="1"/>
  <c r="Y207" i="2"/>
  <c r="D10" i="26" s="1"/>
  <c r="L18" i="7" s="1"/>
  <c r="S102" i="2"/>
  <c r="D61" i="23" s="1"/>
  <c r="I60" i="7" s="1"/>
  <c r="D25" i="21"/>
  <c r="G24" i="7" s="1"/>
  <c r="D12" i="21"/>
  <c r="G21" i="7" s="1"/>
  <c r="D11" i="21"/>
  <c r="G9" i="7" s="1"/>
  <c r="D3" i="21"/>
  <c r="G5" i="7" s="1"/>
  <c r="D30" i="19"/>
  <c r="E29" i="7" s="1"/>
  <c r="D19" i="19"/>
  <c r="E4" i="7" s="1"/>
  <c r="W142" i="2"/>
  <c r="D14" i="25" s="1"/>
  <c r="K58" i="7" s="1"/>
  <c r="W222" i="2"/>
  <c r="D36" i="25" s="1"/>
  <c r="K36" i="7" s="1"/>
  <c r="Y92" i="2"/>
  <c r="D32" i="26" s="1"/>
  <c r="L23" i="7" s="1"/>
  <c r="D14" i="27"/>
  <c r="F42" i="2"/>
  <c r="F202" i="2"/>
  <c r="F32" i="2"/>
  <c r="F2" i="2"/>
  <c r="F27" i="2"/>
  <c r="F82" i="2"/>
  <c r="F92" i="2"/>
  <c r="F132" i="2"/>
  <c r="F187" i="2"/>
  <c r="F212" i="2"/>
  <c r="F237" i="2"/>
  <c r="F17" i="2"/>
  <c r="F47" i="2"/>
  <c r="F192" i="2"/>
  <c r="F232" i="2"/>
  <c r="F247" i="2"/>
  <c r="F12" i="2"/>
  <c r="F197" i="2"/>
  <c r="F242" i="2"/>
  <c r="F62" i="2"/>
  <c r="F102" i="2"/>
  <c r="F207" i="2"/>
  <c r="F77" i="2"/>
  <c r="F37" i="2"/>
  <c r="F52" i="2"/>
  <c r="F117" i="2"/>
  <c r="F167" i="2"/>
  <c r="F7" i="2"/>
  <c r="F87" i="2"/>
  <c r="F127" i="2"/>
  <c r="D53" i="20"/>
  <c r="F28" i="7" s="1"/>
  <c r="D28" i="21"/>
  <c r="G37" i="7" s="1"/>
  <c r="S97" i="2"/>
  <c r="D33" i="23" s="1"/>
  <c r="I50" i="7" s="1"/>
  <c r="D41" i="18"/>
  <c r="D42" i="7" s="1"/>
  <c r="D33" i="19"/>
  <c r="E13" i="7" s="1"/>
  <c r="D27" i="19"/>
  <c r="E18" i="7" s="1"/>
  <c r="D26" i="19"/>
  <c r="E22" i="7" s="1"/>
  <c r="D42" i="21"/>
  <c r="G39" i="7" s="1"/>
  <c r="D17" i="19"/>
  <c r="E9" i="7" s="1"/>
  <c r="D40" i="21"/>
  <c r="G47" i="7" s="1"/>
  <c r="D7" i="21"/>
  <c r="G14" i="7" s="1"/>
  <c r="D7" i="20"/>
  <c r="F10" i="7" s="1"/>
  <c r="D41" i="21"/>
  <c r="G26" i="7" s="1"/>
  <c r="D14" i="20"/>
  <c r="F31" i="7" s="1"/>
  <c r="U132" i="2"/>
  <c r="D13" i="24" s="1"/>
  <c r="J5" i="7" s="1"/>
  <c r="D16" i="33"/>
  <c r="D19" i="33" s="1"/>
  <c r="D61" i="19"/>
  <c r="E37" i="7" s="1"/>
  <c r="D14" i="19"/>
  <c r="E14" i="7" s="1"/>
  <c r="U92" i="2"/>
  <c r="D17" i="24" s="1"/>
  <c r="J23" i="7" s="1"/>
  <c r="W67" i="2"/>
  <c r="D6" i="25" s="1"/>
  <c r="K2" i="7" s="1"/>
  <c r="S167" i="2"/>
  <c r="D55" i="23" s="1"/>
  <c r="I27" i="7" s="1"/>
  <c r="U52" i="2"/>
  <c r="D23" i="24" s="1"/>
  <c r="J19" i="7" s="1"/>
  <c r="W227" i="2"/>
  <c r="D10" i="25" s="1"/>
  <c r="K42" i="7" s="1"/>
  <c r="D54" i="27" l="1"/>
  <c r="D45" i="27"/>
  <c r="D3" i="27"/>
  <c r="D49" i="27"/>
  <c r="D42" i="27"/>
  <c r="D21" i="27"/>
  <c r="D13" i="27"/>
  <c r="D34" i="27"/>
  <c r="D56" i="27"/>
  <c r="D59" i="27"/>
  <c r="D46" i="27"/>
  <c r="D44" i="27"/>
  <c r="AA32" i="2"/>
  <c r="D29" i="27" s="1"/>
  <c r="AA42" i="2"/>
  <c r="D36" i="27" s="1"/>
  <c r="AA177" i="2"/>
  <c r="D19" i="27" s="1"/>
  <c r="AA247" i="2"/>
  <c r="AA122" i="2"/>
  <c r="AA187" i="2"/>
  <c r="AA217" i="2"/>
  <c r="AA67" i="2"/>
  <c r="D26" i="27" s="1"/>
  <c r="D42" i="18"/>
  <c r="D32" i="7" s="1"/>
  <c r="C32" i="7" s="1"/>
  <c r="AA82" i="2"/>
  <c r="D24" i="27" s="1"/>
  <c r="AA147" i="2"/>
  <c r="D52" i="27" s="1"/>
  <c r="AA167" i="2"/>
  <c r="AA77" i="2"/>
  <c r="D30" i="27" s="1"/>
  <c r="AA137" i="2"/>
  <c r="AA27" i="2"/>
  <c r="D10" i="27" s="1"/>
  <c r="AA212" i="2"/>
  <c r="AA222" i="2"/>
  <c r="D16" i="18"/>
  <c r="D37" i="7" s="1"/>
  <c r="C37" i="7" s="1"/>
  <c r="AA107" i="2"/>
  <c r="D6" i="27" s="1"/>
  <c r="AA227" i="2"/>
  <c r="AA267" i="2"/>
  <c r="AA202" i="2"/>
  <c r="D51" i="18"/>
  <c r="D46" i="7" s="1"/>
  <c r="C46" i="7" s="1"/>
  <c r="D57" i="18"/>
  <c r="D50" i="7" s="1"/>
  <c r="C50" i="7" s="1"/>
  <c r="AA207" i="2"/>
  <c r="D40" i="18"/>
  <c r="D38" i="7" s="1"/>
  <c r="C38" i="7" s="1"/>
  <c r="AA272" i="2"/>
  <c r="AA292" i="2"/>
  <c r="AA282" i="2"/>
  <c r="AA262" i="2"/>
  <c r="D17" i="18"/>
  <c r="D12" i="7" s="1"/>
  <c r="C12" i="7" s="1"/>
  <c r="AA287" i="2"/>
  <c r="AA257" i="2"/>
  <c r="D34" i="18"/>
  <c r="D6" i="7" s="1"/>
  <c r="C6" i="7" s="1"/>
  <c r="D4" i="18"/>
  <c r="D18" i="7" s="1"/>
  <c r="C18" i="7" s="1"/>
  <c r="D49" i="18"/>
  <c r="D33" i="7" s="1"/>
  <c r="C33" i="7" s="1"/>
  <c r="D31" i="7"/>
  <c r="C31" i="7" s="1"/>
  <c r="D29" i="18"/>
  <c r="D34" i="7" s="1"/>
  <c r="C34" i="7" s="1"/>
  <c r="D24" i="18"/>
  <c r="D44" i="18"/>
  <c r="D5" i="18"/>
  <c r="D43" i="18"/>
  <c r="D54" i="7" s="1"/>
  <c r="C54" i="7" s="1"/>
  <c r="C42" i="7"/>
  <c r="D12" i="18"/>
  <c r="D10" i="18"/>
  <c r="D58" i="18"/>
  <c r="D45" i="18"/>
  <c r="D61" i="18"/>
  <c r="D22" i="18"/>
  <c r="D13" i="18"/>
  <c r="D7" i="7" s="1"/>
  <c r="D3" i="18"/>
  <c r="D48" i="18"/>
  <c r="D27" i="18"/>
  <c r="D50" i="18"/>
  <c r="D60" i="18"/>
  <c r="D19" i="18"/>
  <c r="D6" i="18"/>
  <c r="D46" i="18"/>
  <c r="D35" i="18"/>
  <c r="D55" i="18"/>
  <c r="D53" i="18"/>
  <c r="D30" i="18"/>
  <c r="D21" i="18"/>
  <c r="D39" i="18"/>
  <c r="D37" i="18"/>
  <c r="D16" i="7" s="1"/>
  <c r="C16" i="7" s="1"/>
  <c r="D56" i="18"/>
  <c r="D59" i="18"/>
  <c r="D47" i="18"/>
  <c r="D32" i="18"/>
  <c r="D44" i="7" s="1"/>
  <c r="C44" i="7" s="1"/>
  <c r="D36" i="18"/>
  <c r="D25" i="18"/>
  <c r="D26" i="18"/>
  <c r="D18" i="18"/>
  <c r="D9" i="18"/>
  <c r="D5" i="7" s="1"/>
  <c r="D15" i="18"/>
  <c r="D38" i="18"/>
  <c r="D14" i="18"/>
  <c r="D8" i="18"/>
  <c r="D20" i="18"/>
  <c r="D54" i="18"/>
  <c r="D28" i="18"/>
  <c r="D36" i="7" s="1"/>
  <c r="D33" i="18"/>
  <c r="C47" i="7"/>
  <c r="D9" i="27"/>
  <c r="C8" i="7"/>
  <c r="C26" i="7"/>
  <c r="C29" i="7"/>
  <c r="D23" i="27"/>
  <c r="D35" i="27" l="1"/>
  <c r="D61" i="27"/>
  <c r="D25" i="27"/>
  <c r="D7" i="27"/>
  <c r="D51" i="27"/>
  <c r="D18" i="27"/>
  <c r="D4" i="27"/>
  <c r="D43" i="27"/>
  <c r="D58" i="27"/>
  <c r="D53" i="27"/>
  <c r="D16" i="27"/>
  <c r="D8" i="27"/>
  <c r="D28" i="27"/>
  <c r="D55" i="27"/>
  <c r="D20" i="27"/>
  <c r="D32" i="27"/>
  <c r="D22" i="27"/>
  <c r="D57" i="27"/>
  <c r="D12" i="27"/>
  <c r="D24" i="7"/>
  <c r="C24" i="7" s="1"/>
  <c r="D13" i="7"/>
  <c r="C13" i="7" s="1"/>
  <c r="D53" i="7"/>
  <c r="C53" i="7" s="1"/>
  <c r="D10" i="7"/>
  <c r="C10" i="7" s="1"/>
  <c r="D20" i="7"/>
  <c r="C20" i="7" s="1"/>
  <c r="D3" i="7"/>
  <c r="C3" i="7" s="1"/>
  <c r="D27" i="7"/>
  <c r="C27" i="7" s="1"/>
  <c r="D22" i="7"/>
  <c r="C22" i="7" s="1"/>
  <c r="C7" i="7"/>
  <c r="D9" i="7"/>
  <c r="C9" i="7" s="1"/>
  <c r="D45" i="7"/>
  <c r="C45" i="7" s="1"/>
  <c r="D40" i="7"/>
  <c r="C40" i="7" s="1"/>
  <c r="D57" i="7"/>
  <c r="C57" i="7" s="1"/>
  <c r="D17" i="7"/>
  <c r="C17" i="7" s="1"/>
  <c r="D48" i="7"/>
  <c r="C48" i="7" s="1"/>
  <c r="D43" i="7"/>
  <c r="C43" i="7" s="1"/>
  <c r="D23" i="7"/>
  <c r="C23" i="7" s="1"/>
  <c r="D30" i="7"/>
  <c r="C30" i="7" s="1"/>
  <c r="D19" i="7"/>
  <c r="C19" i="7" s="1"/>
  <c r="D4" i="7"/>
  <c r="C4" i="7" s="1"/>
  <c r="D15" i="7"/>
  <c r="C15" i="7" s="1"/>
  <c r="D58" i="7"/>
  <c r="C58" i="7" s="1"/>
  <c r="D25" i="7"/>
  <c r="C25" i="7" s="1"/>
  <c r="D11" i="7"/>
  <c r="C11" i="7" s="1"/>
  <c r="D41" i="7"/>
  <c r="C41" i="7" s="1"/>
  <c r="D52" i="7"/>
  <c r="C52" i="7" s="1"/>
  <c r="D21" i="7"/>
  <c r="C21" i="7" s="1"/>
  <c r="D60" i="7"/>
  <c r="C60" i="7" s="1"/>
  <c r="D49" i="7"/>
  <c r="C49" i="7" s="1"/>
  <c r="D55" i="7"/>
  <c r="C55" i="7" s="1"/>
  <c r="D28" i="7"/>
  <c r="C28" i="7" s="1"/>
  <c r="D51" i="7"/>
  <c r="C51" i="7" s="1"/>
  <c r="D2" i="7"/>
  <c r="C2" i="7" s="1"/>
  <c r="D39" i="7"/>
  <c r="C39" i="7" s="1"/>
  <c r="D35" i="7"/>
  <c r="C35" i="7" s="1"/>
  <c r="D59" i="7"/>
  <c r="C59" i="7" s="1"/>
  <c r="D56" i="7"/>
  <c r="C56" i="7" s="1"/>
  <c r="D14" i="7"/>
  <c r="C14" i="7" s="1"/>
  <c r="C5" i="7"/>
  <c r="C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Rees</author>
  </authors>
  <commentList>
    <comment ref="D6" authorId="0" shapeId="0" xr:uid="{D8DE01DA-A5AF-4745-A430-99BDAB473D7F}">
      <text>
        <r>
          <rPr>
            <b/>
            <sz val="9"/>
            <color indexed="81"/>
            <rFont val="Tahoma"/>
            <family val="2"/>
          </rPr>
          <t>replaced Bob Davies</t>
        </r>
      </text>
    </comment>
    <comment ref="D10" authorId="0" shapeId="0" xr:uid="{43C2EFB5-ACCC-4C48-83EC-1F5C20A874C7}">
      <text>
        <r>
          <rPr>
            <b/>
            <sz val="9"/>
            <color indexed="81"/>
            <rFont val="Tahoma"/>
            <family val="2"/>
          </rPr>
          <t>replaced Louise Eakins</t>
        </r>
      </text>
    </comment>
    <comment ref="D15" authorId="0" shapeId="0" xr:uid="{15996322-0081-4626-8B0A-422647863016}">
      <text>
        <r>
          <rPr>
            <b/>
            <sz val="9"/>
            <color indexed="81"/>
            <rFont val="Tahoma"/>
            <family val="2"/>
          </rPr>
          <t>replaced Nathan Williams</t>
        </r>
      </text>
    </comment>
    <comment ref="D18" authorId="0" shapeId="0" xr:uid="{BB6D2B9E-80BF-419D-A0D5-124CC07A6708}">
      <text>
        <r>
          <rPr>
            <b/>
            <sz val="9"/>
            <color indexed="81"/>
            <rFont val="Tahoma"/>
            <family val="2"/>
          </rPr>
          <t>replaced Dewi West</t>
        </r>
      </text>
    </comment>
    <comment ref="D22" authorId="0" shapeId="0" xr:uid="{0B6FFCFC-9630-4A3A-AA7F-9A9310D460A7}">
      <text>
        <r>
          <rPr>
            <b/>
            <sz val="9"/>
            <color indexed="81"/>
            <rFont val="Tahoma"/>
            <family val="2"/>
          </rPr>
          <t>replaced Paul Rees</t>
        </r>
      </text>
    </comment>
    <comment ref="D28" authorId="0" shapeId="0" xr:uid="{DDAF3455-9B1B-4AF0-AE5C-4A3692C7EB59}">
      <text>
        <r>
          <rPr>
            <b/>
            <sz val="9"/>
            <color indexed="81"/>
            <rFont val="Tahoma"/>
            <family val="2"/>
          </rPr>
          <t>Replaced Steve McLelland</t>
        </r>
      </text>
    </comment>
    <comment ref="D36" authorId="0" shapeId="0" xr:uid="{54A133AF-F81E-4CED-9075-D99F5D2C28F9}">
      <text>
        <r>
          <rPr>
            <b/>
            <sz val="9"/>
            <color indexed="81"/>
            <rFont val="Tahoma"/>
            <family val="2"/>
          </rPr>
          <t>replaced Dewi West</t>
        </r>
      </text>
    </comment>
    <comment ref="D66" authorId="0" shapeId="0" xr:uid="{D0E2742F-BC5A-493D-BF26-3572F8FA1356}">
      <text>
        <r>
          <rPr>
            <b/>
            <sz val="9"/>
            <color indexed="81"/>
            <rFont val="Tahoma"/>
            <family val="2"/>
          </rPr>
          <t>replaced Laura Harry</t>
        </r>
      </text>
    </comment>
    <comment ref="D89" authorId="0" shapeId="0" xr:uid="{3127908C-5B54-418F-82A7-99D2A1598351}">
      <text>
        <r>
          <rPr>
            <b/>
            <sz val="9"/>
            <color indexed="81"/>
            <rFont val="Tahoma"/>
            <family val="2"/>
          </rPr>
          <t>replaced Dewi West</t>
        </r>
      </text>
    </comment>
    <comment ref="D96" authorId="0" shapeId="0" xr:uid="{C9E6FA70-0166-47D2-8071-E5D779CA9538}">
      <text>
        <r>
          <rPr>
            <b/>
            <sz val="9"/>
            <color indexed="81"/>
            <rFont val="Tahoma"/>
            <family val="2"/>
          </rPr>
          <t>replaced Clare Baxter</t>
        </r>
      </text>
    </comment>
    <comment ref="D115" authorId="0" shapeId="0" xr:uid="{B72C8C7B-758C-451D-B0B7-57DA13455057}">
      <text>
        <r>
          <rPr>
            <b/>
            <sz val="9"/>
            <color indexed="81"/>
            <rFont val="Tahoma"/>
            <family val="2"/>
          </rPr>
          <t>replaced Paul Jenkins</t>
        </r>
      </text>
    </comment>
    <comment ref="D125" authorId="0" shapeId="0" xr:uid="{1EB71474-B88D-45E7-AA3D-F8038DD63006}">
      <text>
        <r>
          <rPr>
            <b/>
            <sz val="9"/>
            <color indexed="81"/>
            <rFont val="Tahoma"/>
            <family val="2"/>
          </rPr>
          <t>replaced Stuart Davies</t>
        </r>
      </text>
    </comment>
    <comment ref="D130" authorId="0" shapeId="0" xr:uid="{1E96DB78-514D-473D-9ABF-C5F73A5E170D}">
      <text>
        <r>
          <rPr>
            <b/>
            <sz val="9"/>
            <color indexed="81"/>
            <rFont val="Tahoma"/>
            <family val="2"/>
          </rPr>
          <t>replaced Katherine Hooper</t>
        </r>
      </text>
    </comment>
    <comment ref="D134" authorId="0" shapeId="0" xr:uid="{3ECD4AAF-FC9A-4CAF-8F39-25088B33B4AE}">
      <text>
        <r>
          <rPr>
            <b/>
            <sz val="9"/>
            <color indexed="81"/>
            <rFont val="Tahoma"/>
            <family val="2"/>
          </rPr>
          <t>replaced Ashley Pascoe</t>
        </r>
      </text>
    </comment>
    <comment ref="D138" authorId="0" shapeId="0" xr:uid="{99629664-751A-4C3F-BC20-0D7A660ED0CD}">
      <text>
        <r>
          <rPr>
            <b/>
            <sz val="9"/>
            <color indexed="81"/>
            <rFont val="Tahoma"/>
            <family val="2"/>
          </rPr>
          <t>replaced Alex Heron</t>
        </r>
      </text>
    </comment>
    <comment ref="D154" authorId="0" shapeId="0" xr:uid="{81AE6827-18C4-491D-A39D-4A4D269BC464}">
      <text>
        <r>
          <rPr>
            <b/>
            <sz val="9"/>
            <color indexed="81"/>
            <rFont val="Tahoma"/>
            <family val="2"/>
          </rPr>
          <t>replaced Dewi West</t>
        </r>
      </text>
    </comment>
    <comment ref="D159" authorId="0" shapeId="0" xr:uid="{B17ACF7A-E4FD-4B3B-B00F-BDBB17488F7C}">
      <text>
        <r>
          <rPr>
            <b/>
            <sz val="9"/>
            <color indexed="81"/>
            <rFont val="Tahoma"/>
            <family val="2"/>
          </rPr>
          <t>replaced Dewi West</t>
        </r>
      </text>
    </comment>
    <comment ref="D166" authorId="0" shapeId="0" xr:uid="{842D6485-0AC0-4044-9F82-997BE4608167}">
      <text>
        <r>
          <rPr>
            <b/>
            <sz val="9"/>
            <color indexed="81"/>
            <rFont val="Tahoma"/>
            <family val="2"/>
          </rPr>
          <t>replaced Lee Edwards</t>
        </r>
      </text>
    </comment>
    <comment ref="D174" authorId="0" shapeId="0" xr:uid="{506DF92A-97EE-43E1-9634-FC5B3641E902}">
      <text>
        <r>
          <rPr>
            <b/>
            <sz val="9"/>
            <color indexed="81"/>
            <rFont val="Tahoma"/>
            <family val="2"/>
          </rPr>
          <t>replaced Laura Gilbert</t>
        </r>
      </text>
    </comment>
    <comment ref="D185" authorId="0" shapeId="0" xr:uid="{AF87060D-8DAE-4A7C-881F-37346257FF8A}">
      <text>
        <r>
          <rPr>
            <b/>
            <sz val="9"/>
            <color indexed="81"/>
            <rFont val="Tahoma"/>
            <family val="2"/>
          </rPr>
          <t>replaced Laura Gilbert</t>
        </r>
      </text>
    </comment>
    <comment ref="D195" authorId="0" shapeId="0" xr:uid="{CEF562C2-A277-45A2-BFD8-817FD61BAC67}">
      <text>
        <r>
          <rPr>
            <b/>
            <sz val="9"/>
            <color indexed="81"/>
            <rFont val="Tahoma"/>
            <family val="2"/>
          </rPr>
          <t>replaced Chris Pridmore</t>
        </r>
      </text>
    </comment>
    <comment ref="D206" authorId="0" shapeId="0" xr:uid="{15D7BA95-C2AC-4217-9BF1-9D4812F7D2D0}">
      <text>
        <r>
          <rPr>
            <b/>
            <sz val="9"/>
            <color indexed="81"/>
            <rFont val="Tahoma"/>
            <family val="2"/>
          </rPr>
          <t>replaced Laura Harry</t>
        </r>
      </text>
    </comment>
    <comment ref="G222" authorId="0" shapeId="0" xr:uid="{28F59A2B-9C71-4C2A-93D6-46C8C8C872C5}">
      <text>
        <r>
          <rPr>
            <b/>
            <sz val="9"/>
            <color indexed="81"/>
            <rFont val="Tahoma"/>
            <family val="2"/>
          </rPr>
          <t>bank transfer</t>
        </r>
      </text>
    </comment>
    <comment ref="D223" authorId="0" shapeId="0" xr:uid="{D6F2289B-E882-4FF6-8E43-6D359F16078F}">
      <text>
        <r>
          <rPr>
            <b/>
            <sz val="9"/>
            <color indexed="81"/>
            <rFont val="Tahoma"/>
            <family val="2"/>
          </rPr>
          <t>Replaced Ian Bamford</t>
        </r>
      </text>
    </comment>
    <comment ref="D227" authorId="0" shapeId="0" xr:uid="{50BF48B1-E2E5-4A70-A4AA-F4D4AECFE1E3}">
      <text>
        <r>
          <rPr>
            <b/>
            <sz val="9"/>
            <color indexed="81"/>
            <rFont val="Tahoma"/>
            <family val="2"/>
          </rPr>
          <t>replaced Ian Bamford</t>
        </r>
      </text>
    </comment>
    <comment ref="D235" authorId="0" shapeId="0" xr:uid="{60D751FA-31E0-4FC9-A984-67174C9B842C}">
      <text>
        <r>
          <rPr>
            <b/>
            <sz val="9"/>
            <color indexed="81"/>
            <rFont val="Tahoma"/>
            <family val="2"/>
          </rPr>
          <t>replaced Christine Hurdidge</t>
        </r>
      </text>
    </comment>
    <comment ref="D240" authorId="0" shapeId="0" xr:uid="{8354095B-EDA8-4FCB-AA79-82B764CAFFF0}">
      <text>
        <r>
          <rPr>
            <b/>
            <sz val="9"/>
            <color indexed="81"/>
            <rFont val="Tahoma"/>
            <family val="2"/>
          </rPr>
          <t>replaced gareth parry</t>
        </r>
      </text>
    </comment>
    <comment ref="D244" authorId="0" shapeId="0" xr:uid="{17441D52-7263-49A8-B0F9-FE43BEE75AC8}">
      <text>
        <r>
          <rPr>
            <b/>
            <sz val="9"/>
            <color indexed="81"/>
            <rFont val="Tahoma"/>
            <family val="2"/>
          </rPr>
          <t>replaced Paul Jenkins</t>
        </r>
      </text>
    </comment>
    <comment ref="D260" authorId="0" shapeId="0" xr:uid="{91C844CB-2FDB-4E50-B7DB-32BC5CB974A0}">
      <text>
        <r>
          <rPr>
            <b/>
            <sz val="9"/>
            <color indexed="81"/>
            <rFont val="Tahoma"/>
            <family val="2"/>
          </rPr>
          <t>replaced Ross Gribble</t>
        </r>
      </text>
    </comment>
    <comment ref="G262" authorId="0" shapeId="0" xr:uid="{4FC179EB-2718-452C-AF44-F38D7ECEA4A7}">
      <text>
        <r>
          <rPr>
            <b/>
            <sz val="9"/>
            <color indexed="81"/>
            <rFont val="Tahoma"/>
            <family val="2"/>
          </rPr>
          <t>bank transfer</t>
        </r>
      </text>
    </comment>
    <comment ref="D264" authorId="0" shapeId="0" xr:uid="{9B54015D-A901-4C7A-97E5-19D3C4685BD6}">
      <text>
        <r>
          <rPr>
            <b/>
            <sz val="9"/>
            <color indexed="81"/>
            <rFont val="Tahoma"/>
            <family val="2"/>
          </rPr>
          <t>replaced Alex Heron</t>
        </r>
      </text>
    </comment>
    <comment ref="G267" authorId="0" shapeId="0" xr:uid="{7E6C2AFE-0B15-4EF4-9355-C832E5859372}">
      <text>
        <r>
          <rPr>
            <b/>
            <sz val="9"/>
            <color indexed="81"/>
            <rFont val="Tahoma"/>
            <family val="2"/>
          </rPr>
          <t>bank transfer</t>
        </r>
      </text>
    </comment>
    <comment ref="D272" authorId="0" shapeId="0" xr:uid="{1522B028-9A36-452C-A1BE-026F7A6B2806}">
      <text>
        <r>
          <rPr>
            <b/>
            <sz val="9"/>
            <color indexed="81"/>
            <rFont val="Tahoma"/>
            <family val="2"/>
          </rPr>
          <t>replaced Paul Jenkins</t>
        </r>
      </text>
    </comment>
    <comment ref="G272" authorId="0" shapeId="0" xr:uid="{17ED1F87-3139-4821-94C1-E16BF287428B}">
      <text>
        <r>
          <rPr>
            <b/>
            <sz val="9"/>
            <color indexed="81"/>
            <rFont val="Tahoma"/>
            <family val="2"/>
          </rPr>
          <t>bank transfer</t>
        </r>
      </text>
    </comment>
    <comment ref="D283" authorId="0" shapeId="0" xr:uid="{139180DB-A80E-426C-942B-B1A602122B15}">
      <text>
        <r>
          <rPr>
            <b/>
            <sz val="9"/>
            <color indexed="81"/>
            <rFont val="Tahoma"/>
            <family val="2"/>
          </rPr>
          <t>replaced Dewi West</t>
        </r>
      </text>
    </comment>
    <comment ref="G287" authorId="0" shapeId="0" xr:uid="{2AEB5051-28F8-470B-B21A-D4BA42FFB833}">
      <text>
        <r>
          <rPr>
            <b/>
            <sz val="9"/>
            <color indexed="81"/>
            <rFont val="Tahoma"/>
            <family val="2"/>
          </rPr>
          <t>bank transfer</t>
        </r>
      </text>
    </comment>
    <comment ref="G292" authorId="0" shapeId="0" xr:uid="{DC4614C5-DA30-46F7-ABD3-D094F2AB6A46}">
      <text>
        <r>
          <rPr>
            <b/>
            <sz val="9"/>
            <color indexed="81"/>
            <rFont val="Tahoma"/>
            <family val="2"/>
          </rPr>
          <t>bank transfer</t>
        </r>
      </text>
    </comment>
  </commentList>
</comments>
</file>

<file path=xl/sharedStrings.xml><?xml version="1.0" encoding="utf-8"?>
<sst xmlns="http://schemas.openxmlformats.org/spreadsheetml/2006/main" count="2104" uniqueCount="276">
  <si>
    <t>NAME</t>
  </si>
  <si>
    <t>RACES</t>
  </si>
  <si>
    <t>Richard Webster</t>
  </si>
  <si>
    <t>Christina Smith</t>
  </si>
  <si>
    <t>Rob Sandles</t>
  </si>
  <si>
    <t>Paul Rees</t>
  </si>
  <si>
    <t>Christine Hurdidge</t>
  </si>
  <si>
    <t>Caroline Sandles</t>
  </si>
  <si>
    <t>Kim Holohan</t>
  </si>
  <si>
    <t>Leighton Jones</t>
  </si>
  <si>
    <t>Dewi West</t>
  </si>
  <si>
    <t>John Holohan</t>
  </si>
  <si>
    <t>Linda Rees</t>
  </si>
  <si>
    <t>Fay Sharpe</t>
  </si>
  <si>
    <t>James Davies</t>
  </si>
  <si>
    <t>Linda Waller</t>
  </si>
  <si>
    <t>Alfryn Easter</t>
  </si>
  <si>
    <t>Julie Davies</t>
  </si>
  <si>
    <t>Richard Donne</t>
  </si>
  <si>
    <t>John Sanderson</t>
  </si>
  <si>
    <t>Lynn Holmes</t>
  </si>
  <si>
    <t>Ian Anderson</t>
  </si>
  <si>
    <t>Team</t>
  </si>
  <si>
    <t>Manager</t>
  </si>
  <si>
    <t>Runners</t>
  </si>
  <si>
    <t>Total</t>
  </si>
  <si>
    <t>Paid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</si>
  <si>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</si>
  <si>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</si>
  <si>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</si>
  <si>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</si>
  <si>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</si>
  <si>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</si>
  <si>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</si>
  <si>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</si>
  <si>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</si>
  <si>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</t>
  </si>
  <si>
    <t>Lee Morris</t>
  </si>
  <si>
    <t>GP #1</t>
  </si>
  <si>
    <t>GP #3</t>
  </si>
  <si>
    <t>GP #4</t>
  </si>
  <si>
    <t>GP #5</t>
  </si>
  <si>
    <t>GP #6</t>
  </si>
  <si>
    <t>GP #7</t>
  </si>
  <si>
    <t>GP #8</t>
  </si>
  <si>
    <t>GP #9</t>
  </si>
  <si>
    <t>GP #10</t>
  </si>
  <si>
    <t>AGE GRADE Overall Results</t>
  </si>
  <si>
    <t>Vicky Holmes</t>
  </si>
  <si>
    <t>Gareth Morgan</t>
  </si>
  <si>
    <t>No. Teams</t>
  </si>
  <si>
    <t>Linda Owens</t>
  </si>
  <si>
    <t>Ian Bamford</t>
  </si>
  <si>
    <t>Laura Hall</t>
  </si>
  <si>
    <t>Steve McLelland</t>
  </si>
  <si>
    <t>Allan Smith</t>
  </si>
  <si>
    <t>Sharon Trotman</t>
  </si>
  <si>
    <t>Nicola Julian</t>
  </si>
  <si>
    <t>Dean Hardie</t>
  </si>
  <si>
    <t>Alyson Heard</t>
  </si>
  <si>
    <t>Ashley Pascoe</t>
  </si>
  <si>
    <t>Gwen Smith</t>
  </si>
  <si>
    <t>Jane Wallace</t>
  </si>
  <si>
    <t>Price Tag</t>
  </si>
  <si>
    <t>Aron Jones</t>
  </si>
  <si>
    <t>Philip Wallace</t>
  </si>
  <si>
    <t>Charlie James</t>
  </si>
  <si>
    <t>Sandra Rees</t>
  </si>
  <si>
    <t>Ross Gribble</t>
  </si>
  <si>
    <t>Mthly winners</t>
  </si>
  <si>
    <t>Wins</t>
  </si>
  <si>
    <t>Overall winners</t>
  </si>
  <si>
    <t>Money Collected</t>
  </si>
  <si>
    <t>To pay out</t>
  </si>
  <si>
    <t>Club Owes Pilot</t>
  </si>
  <si>
    <t>Mark Eakins</t>
  </si>
  <si>
    <t>Louise Eakins</t>
  </si>
  <si>
    <t>Mike Prasad</t>
  </si>
  <si>
    <t>Jo Hughes-Dowdle</t>
  </si>
  <si>
    <t>Alice Sullivan</t>
  </si>
  <si>
    <t>Eiri Evans-Jones</t>
  </si>
  <si>
    <t>David Barham</t>
  </si>
  <si>
    <t>Sarah Barham</t>
  </si>
  <si>
    <t>Meinir Jones</t>
  </si>
  <si>
    <t>Gina Southam</t>
  </si>
  <si>
    <t>Helen Jenkins</t>
  </si>
  <si>
    <t>Viv Kavanagh</t>
  </si>
  <si>
    <t>Ed Davies</t>
  </si>
  <si>
    <t>Chris Simons</t>
  </si>
  <si>
    <t>Julie Archer</t>
  </si>
  <si>
    <t>David Doherty</t>
  </si>
  <si>
    <t>Shereen Lisk</t>
  </si>
  <si>
    <t>Steven Burton</t>
  </si>
  <si>
    <t>Holmes Under the Hammer</t>
  </si>
  <si>
    <t>Gareth Parry</t>
  </si>
  <si>
    <t>Laura Hughes-Dowdle</t>
  </si>
  <si>
    <t>Emma Doolan</t>
  </si>
  <si>
    <t>Saran Lewis</t>
  </si>
  <si>
    <t>Nigel Evans</t>
  </si>
  <si>
    <t>Diane Ridgeway</t>
  </si>
  <si>
    <t>Peter Clement</t>
  </si>
  <si>
    <t>Carl Vonk</t>
  </si>
  <si>
    <t>Louise Steer</t>
  </si>
  <si>
    <t>Karen Dusgate</t>
  </si>
  <si>
    <t>Brian MacBride</t>
  </si>
  <si>
    <t>Caroline Morgan</t>
  </si>
  <si>
    <t>Gavin Davies</t>
  </si>
  <si>
    <t>Martin Bennett</t>
  </si>
  <si>
    <t>Keith Johns</t>
  </si>
  <si>
    <t>Katie Williams</t>
  </si>
  <si>
    <t>Nathan Williams</t>
  </si>
  <si>
    <t>Kevin Watson</t>
  </si>
  <si>
    <t>Anna Wake</t>
  </si>
  <si>
    <t>PRIZE</t>
  </si>
  <si>
    <t>Kelly Bamford</t>
  </si>
  <si>
    <t>Joy Williams</t>
  </si>
  <si>
    <t>Adrian Bytheway</t>
  </si>
  <si>
    <t>Michelle Cole</t>
  </si>
  <si>
    <t>Anthony Jones</t>
  </si>
  <si>
    <t>Manisha Rickards</t>
  </si>
  <si>
    <t>Peter Roberts</t>
  </si>
  <si>
    <t>Paula Stockley</t>
  </si>
  <si>
    <t>Dave Williams</t>
  </si>
  <si>
    <t>Steve Lisk</t>
  </si>
  <si>
    <t>Sandles Sandwich</t>
  </si>
  <si>
    <t>Rhys Doyle</t>
  </si>
  <si>
    <t>Tony Baker</t>
  </si>
  <si>
    <t>Mark Jenkins</t>
  </si>
  <si>
    <t>GP #2</t>
  </si>
  <si>
    <t>Fran Newman</t>
  </si>
  <si>
    <t>Karl Johns</t>
  </si>
  <si>
    <t>Haley Lawton</t>
  </si>
  <si>
    <t>Caroline Jones II</t>
  </si>
  <si>
    <t>Alex Heron</t>
  </si>
  <si>
    <t>Susan Davies</t>
  </si>
  <si>
    <t>Mark Gosney</t>
  </si>
  <si>
    <t>Gower Gov</t>
  </si>
  <si>
    <t>Chicken Tikka Mo Farrah</t>
  </si>
  <si>
    <t>Alan Pritchard</t>
  </si>
  <si>
    <t>Chris Pridmore</t>
  </si>
  <si>
    <t>Nicola Rowe</t>
  </si>
  <si>
    <t>Arabella Llewelyn</t>
  </si>
  <si>
    <t>Andy Rees</t>
  </si>
  <si>
    <t>Bev Jones</t>
  </si>
  <si>
    <t>Adam Morgan</t>
  </si>
  <si>
    <t>Adrian Novis</t>
  </si>
  <si>
    <t>Becky Nicholas</t>
  </si>
  <si>
    <t>Clare Baxter</t>
  </si>
  <si>
    <t>Victoria Holmes</t>
  </si>
  <si>
    <t>Peter Lloyd</t>
  </si>
  <si>
    <t>Steve Jones</t>
  </si>
  <si>
    <t>Rob Jones</t>
  </si>
  <si>
    <t>Paul Jenkins</t>
  </si>
  <si>
    <t>Lee Edwards</t>
  </si>
  <si>
    <t>Stuart Davies</t>
  </si>
  <si>
    <t>Laura Gilbert</t>
  </si>
  <si>
    <t>Cordelia Loughlin</t>
  </si>
  <si>
    <t>Sean Thomas</t>
  </si>
  <si>
    <t>Katherine Hooper</t>
  </si>
  <si>
    <t>Linzi Cable</t>
  </si>
  <si>
    <t>James Bennett</t>
  </si>
  <si>
    <t>Stewart Johnson</t>
  </si>
  <si>
    <t>Ian Southam</t>
  </si>
  <si>
    <t>Lindi Lloyd</t>
  </si>
  <si>
    <t>Kaitlyn Jones</t>
  </si>
  <si>
    <t>Tim Macdermott</t>
  </si>
  <si>
    <t>Becky Brown</t>
  </si>
  <si>
    <t>Laura Harry</t>
  </si>
  <si>
    <t>Cris Arnold</t>
  </si>
  <si>
    <t>Bob Davies</t>
  </si>
  <si>
    <t>Nathan Flear</t>
  </si>
  <si>
    <t>Caroline Jones I</t>
  </si>
  <si>
    <t>Rosemarie Jones</t>
  </si>
  <si>
    <t>Simon Jones</t>
  </si>
  <si>
    <t>Terry Jones</t>
  </si>
  <si>
    <t>Deborah McCusker</t>
  </si>
  <si>
    <t>Monica Richards</t>
  </si>
  <si>
    <t>Mike's Mechanics</t>
  </si>
  <si>
    <t>Racing Buffet</t>
  </si>
  <si>
    <t>Park the Bus</t>
  </si>
  <si>
    <t>Meet the Fockers</t>
  </si>
  <si>
    <t>Dewi</t>
  </si>
  <si>
    <t>Under Pressure</t>
  </si>
  <si>
    <t>Who's the McDaddy!</t>
  </si>
  <si>
    <t>The Underdogs part 5</t>
  </si>
  <si>
    <t>The Woodcote 5</t>
  </si>
  <si>
    <t>Matthew Evanson</t>
  </si>
  <si>
    <t>My Fogs Fyve</t>
  </si>
  <si>
    <t>The 200 Club</t>
  </si>
  <si>
    <t>Hope They Go Like 'L'</t>
  </si>
  <si>
    <t>One Man and his Girls</t>
  </si>
  <si>
    <t>Shazza’s Speedos</t>
  </si>
  <si>
    <t>Hi Specs</t>
  </si>
  <si>
    <t>Charlie's Angels</t>
  </si>
  <si>
    <t>M1</t>
  </si>
  <si>
    <t>M2</t>
  </si>
  <si>
    <t>Lisky's Lovelies</t>
  </si>
  <si>
    <t>Lisky's Lot</t>
  </si>
  <si>
    <t>MFKSC</t>
  </si>
  <si>
    <t>KH's and Others</t>
  </si>
  <si>
    <t>Paul's Plodders</t>
  </si>
  <si>
    <t>L of a Team</t>
  </si>
  <si>
    <t>Ross's Road Warriors</t>
  </si>
  <si>
    <t>Flash</t>
  </si>
  <si>
    <t>Chicken Lindyloo</t>
  </si>
  <si>
    <t>Norfolk &amp; Hope</t>
  </si>
  <si>
    <t>That's Amore</t>
  </si>
  <si>
    <t>Fab 5</t>
  </si>
  <si>
    <t>Only 1 to Complete 10</t>
  </si>
  <si>
    <t>Ridger's Runaways</t>
  </si>
  <si>
    <t>Di Ridgeway</t>
  </si>
  <si>
    <t>Ridger's Racers</t>
  </si>
  <si>
    <t>Jo's Runners 1</t>
  </si>
  <si>
    <t>Jo's Runners 2</t>
  </si>
  <si>
    <t>Scrambled Legs</t>
  </si>
  <si>
    <t>Bigfella's Speedo's</t>
  </si>
  <si>
    <t>Green Army</t>
  </si>
  <si>
    <t>I like Running I Do</t>
  </si>
  <si>
    <t>Who Are We</t>
  </si>
  <si>
    <t>We're Too Old for This</t>
  </si>
  <si>
    <t>21st May 2023</t>
  </si>
  <si>
    <t>Heartbreak Hill, Parc le Breos</t>
  </si>
  <si>
    <t>The magnificent 5</t>
  </si>
  <si>
    <t>Nic Rowe</t>
  </si>
  <si>
    <t>Cracker Jacks</t>
  </si>
  <si>
    <t>Wacky Races</t>
  </si>
  <si>
    <t>Inter Melin (Mynach)</t>
  </si>
  <si>
    <t>Girls on Fire</t>
  </si>
  <si>
    <t>BridgeBreaker Boys</t>
  </si>
  <si>
    <t>Resevoir Jogs</t>
  </si>
  <si>
    <t>The Kardashiruns</t>
  </si>
  <si>
    <t>Are We There Yet</t>
  </si>
  <si>
    <t>Julie's Juggernauts</t>
  </si>
  <si>
    <t>Ride the Lightening</t>
  </si>
  <si>
    <t>Whiplash</t>
  </si>
  <si>
    <t>Ranthrax</t>
  </si>
  <si>
    <t>Doo-Ran, Doo-Ran</t>
  </si>
  <si>
    <t>Coming from Behind</t>
  </si>
  <si>
    <t>Jo's Runners 3</t>
  </si>
  <si>
    <t>Team Pete</t>
  </si>
  <si>
    <t>Position</t>
  </si>
  <si>
    <t>Chris Freestone</t>
  </si>
  <si>
    <t>bank transfer Katie</t>
  </si>
  <si>
    <t>bank transfer Mark Jenkins</t>
  </si>
  <si>
    <t>bank transfer Paul Rees</t>
  </si>
  <si>
    <t>AS 30-5-2023</t>
  </si>
  <si>
    <t>Nobblers +1</t>
  </si>
  <si>
    <t>Bank transfers</t>
  </si>
  <si>
    <t>On 07-6-2023</t>
  </si>
  <si>
    <t>Dane Phelps</t>
  </si>
  <si>
    <t>Caroline Jones</t>
  </si>
  <si>
    <t>Rhian Lewis</t>
  </si>
  <si>
    <t>28th June - The Tircoed Terror</t>
  </si>
  <si>
    <t>Karen Cuff</t>
  </si>
  <si>
    <t>26-July - Loughor Foreshore</t>
  </si>
  <si>
    <t>Paul Davies</t>
  </si>
  <si>
    <t>Karl</t>
  </si>
  <si>
    <t>Chris Snary</t>
  </si>
  <si>
    <t>Ruth Salmon</t>
  </si>
  <si>
    <t>30th Aug</t>
  </si>
  <si>
    <t>The Tawe 5</t>
  </si>
  <si>
    <t>27th Sep Llanelli Coastal Path</t>
  </si>
  <si>
    <t xml:space="preserve"> </t>
  </si>
  <si>
    <t>Catrin Griffiths</t>
  </si>
  <si>
    <t>Abi Hobson</t>
  </si>
  <si>
    <t>Emily Holmes</t>
  </si>
  <si>
    <t>Chris Howells</t>
  </si>
  <si>
    <t>Alex Iwanczyk</t>
  </si>
  <si>
    <t>Eurig Morgan</t>
  </si>
  <si>
    <t>Value</t>
  </si>
  <si>
    <t>These did not run a GP last year so are valued at £105,000</t>
  </si>
  <si>
    <t>Megan Chick</t>
  </si>
  <si>
    <t>Kevin</t>
  </si>
  <si>
    <t>Sean Morgans</t>
  </si>
  <si>
    <t>Francis Heron</t>
  </si>
  <si>
    <t>Debra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</si>
</sst>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37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/>
      <diagonal/>
    </border>
    <border>
      <left style="thick">
        <color theme="1"/>
      </left>
      <right style="thin">
        <color indexed="64"/>
      </right>
      <top/>
      <bottom/>
      <diagonal/>
    </border>
    <border>
      <left style="thick">
        <color theme="1"/>
      </left>
      <right style="thin">
        <color indexed="64"/>
      </right>
      <top/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1"/>
      </right>
      <top style="thick">
        <color indexed="64"/>
      </top>
      <bottom/>
      <diagonal/>
    </border>
    <border>
      <left style="thin">
        <color indexed="64"/>
      </left>
      <right style="thick">
        <color theme="1"/>
      </right>
      <top/>
      <bottom/>
      <diagonal/>
    </border>
    <border>
      <left style="thin">
        <color indexed="64"/>
      </left>
      <right style="thick">
        <color theme="1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4" applyNumberFormat="0" applyAlignment="0" applyProtection="0"/>
    <xf numFmtId="0" fontId="15" fillId="28" borderId="35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6" applyNumberFormat="0" applyFill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34" applyNumberFormat="0" applyAlignment="0" applyProtection="0"/>
    <xf numFmtId="0" fontId="22" fillId="0" borderId="39" applyNumberFormat="0" applyFill="0" applyAlignment="0" applyProtection="0"/>
    <xf numFmtId="0" fontId="11" fillId="0" borderId="0"/>
    <xf numFmtId="0" fontId="23" fillId="27" borderId="41" applyNumberFormat="0" applyAlignment="0" applyProtection="0"/>
    <xf numFmtId="0" fontId="24" fillId="0" borderId="42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/>
    <xf numFmtId="0" fontId="4" fillId="0" borderId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11" fillId="32" borderId="40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6" fontId="0" fillId="0" borderId="0" xfId="0" applyNumberFormat="1"/>
    <xf numFmtId="6" fontId="2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6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5" xfId="0" quotePrefix="1" applyFont="1" applyBorder="1" applyAlignment="1">
      <alignment horizontal="left" vertical="center" wrapText="1"/>
    </xf>
    <xf numFmtId="6" fontId="4" fillId="0" borderId="6" xfId="0" applyNumberFormat="1" applyFont="1" applyBorder="1" applyAlignment="1">
      <alignment horizontal="center"/>
    </xf>
    <xf numFmtId="0" fontId="4" fillId="0" borderId="0" xfId="0" applyFont="1"/>
    <xf numFmtId="6" fontId="4" fillId="0" borderId="0" xfId="0" applyNumberFormat="1" applyFont="1" applyAlignment="1">
      <alignment horizont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4" fillId="0" borderId="16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5" xfId="0" applyFont="1" applyBorder="1"/>
    <xf numFmtId="164" fontId="26" fillId="0" borderId="5" xfId="0" applyNumberFormat="1" applyFont="1" applyBorder="1"/>
    <xf numFmtId="0" fontId="26" fillId="0" borderId="23" xfId="0" applyFont="1" applyBorder="1"/>
    <xf numFmtId="0" fontId="26" fillId="0" borderId="22" xfId="0" applyFont="1" applyBorder="1"/>
    <xf numFmtId="0" fontId="26" fillId="0" borderId="44" xfId="0" applyFont="1" applyBorder="1"/>
    <xf numFmtId="0" fontId="26" fillId="0" borderId="0" xfId="0" applyFont="1"/>
    <xf numFmtId="0" fontId="26" fillId="0" borderId="25" xfId="0" applyFont="1" applyBorder="1"/>
    <xf numFmtId="0" fontId="26" fillId="0" borderId="24" xfId="0" applyFont="1" applyBorder="1"/>
    <xf numFmtId="0" fontId="26" fillId="0" borderId="45" xfId="0" applyFont="1" applyBorder="1"/>
    <xf numFmtId="0" fontId="29" fillId="0" borderId="6" xfId="0" applyFont="1" applyBorder="1"/>
    <xf numFmtId="0" fontId="26" fillId="0" borderId="27" xfId="0" applyFont="1" applyBorder="1"/>
    <xf numFmtId="0" fontId="26" fillId="0" borderId="26" xfId="0" applyFont="1" applyBorder="1"/>
    <xf numFmtId="0" fontId="26" fillId="0" borderId="46" xfId="0" applyFont="1" applyBorder="1"/>
    <xf numFmtId="0" fontId="29" fillId="0" borderId="7" xfId="0" applyFont="1" applyBorder="1"/>
    <xf numFmtId="164" fontId="26" fillId="0" borderId="7" xfId="0" applyNumberFormat="1" applyFont="1" applyBorder="1"/>
    <xf numFmtId="0" fontId="26" fillId="0" borderId="47" xfId="0" applyFont="1" applyBorder="1"/>
    <xf numFmtId="164" fontId="26" fillId="0" borderId="6" xfId="0" applyNumberFormat="1" applyFont="1" applyBorder="1"/>
    <xf numFmtId="0" fontId="29" fillId="0" borderId="0" xfId="0" applyFont="1"/>
    <xf numFmtId="0" fontId="29" fillId="34" borderId="7" xfId="0" applyFont="1" applyFill="1" applyBorder="1"/>
    <xf numFmtId="0" fontId="29" fillId="34" borderId="5" xfId="0" applyFont="1" applyFill="1" applyBorder="1"/>
    <xf numFmtId="0" fontId="29" fillId="34" borderId="6" xfId="0" applyFont="1" applyFill="1" applyBorder="1"/>
    <xf numFmtId="0" fontId="10" fillId="0" borderId="0" xfId="0" applyFont="1"/>
    <xf numFmtId="164" fontId="29" fillId="0" borderId="7" xfId="0" applyNumberFormat="1" applyFont="1" applyBorder="1"/>
    <xf numFmtId="164" fontId="29" fillId="0" borderId="5" xfId="0" applyNumberFormat="1" applyFont="1" applyBorder="1"/>
    <xf numFmtId="164" fontId="29" fillId="0" borderId="6" xfId="0" applyNumberFormat="1" applyFont="1" applyBorder="1"/>
    <xf numFmtId="164" fontId="26" fillId="0" borderId="0" xfId="0" applyNumberFormat="1" applyFont="1"/>
    <xf numFmtId="164" fontId="26" fillId="0" borderId="0" xfId="0" applyNumberFormat="1" applyFont="1" applyAlignment="1">
      <alignment horizontal="center"/>
    </xf>
    <xf numFmtId="0" fontId="29" fillId="0" borderId="51" xfId="0" applyFont="1" applyBorder="1"/>
    <xf numFmtId="0" fontId="29" fillId="0" borderId="52" xfId="0" applyFont="1" applyBorder="1"/>
    <xf numFmtId="0" fontId="29" fillId="34" borderId="52" xfId="0" applyFont="1" applyFill="1" applyBorder="1"/>
    <xf numFmtId="0" fontId="29" fillId="0" borderId="52" xfId="0" applyFont="1" applyBorder="1" applyAlignment="1">
      <alignment horizontal="left" vertical="center" wrapText="1"/>
    </xf>
    <xf numFmtId="0" fontId="29" fillId="0" borderId="52" xfId="34" applyFont="1" applyBorder="1" applyAlignment="1">
      <alignment horizontal="left"/>
    </xf>
    <xf numFmtId="0" fontId="10" fillId="0" borderId="51" xfId="0" applyFont="1" applyBorder="1"/>
    <xf numFmtId="0" fontId="10" fillId="0" borderId="52" xfId="0" applyFont="1" applyBorder="1"/>
    <xf numFmtId="0" fontId="26" fillId="34" borderId="5" xfId="35" applyFont="1" applyFill="1" applyBorder="1"/>
    <xf numFmtId="0" fontId="26" fillId="34" borderId="6" xfId="35" applyFont="1" applyFill="1" applyBorder="1"/>
    <xf numFmtId="0" fontId="26" fillId="34" borderId="7" xfId="0" applyFont="1" applyFill="1" applyBorder="1"/>
    <xf numFmtId="0" fontId="26" fillId="34" borderId="5" xfId="0" applyFont="1" applyFill="1" applyBorder="1"/>
    <xf numFmtId="0" fontId="26" fillId="34" borderId="6" xfId="0" applyFont="1" applyFill="1" applyBorder="1"/>
    <xf numFmtId="0" fontId="26" fillId="34" borderId="7" xfId="35" applyFont="1" applyFill="1" applyBorder="1"/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6" fontId="6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27" fillId="0" borderId="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55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56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6" fillId="33" borderId="7" xfId="0" applyFont="1" applyFill="1" applyBorder="1" applyAlignment="1">
      <alignment horizontal="center" vertical="center"/>
    </xf>
    <xf numFmtId="0" fontId="26" fillId="34" borderId="7" xfId="0" applyFont="1" applyFill="1" applyBorder="1" applyAlignment="1">
      <alignment horizontal="center" vertical="center"/>
    </xf>
    <xf numFmtId="6" fontId="26" fillId="0" borderId="7" xfId="0" applyNumberFormat="1" applyFont="1" applyBorder="1" applyAlignment="1">
      <alignment horizontal="center"/>
    </xf>
    <xf numFmtId="0" fontId="26" fillId="33" borderId="5" xfId="0" applyFont="1" applyFill="1" applyBorder="1" applyAlignment="1">
      <alignment horizontal="center" vertical="center"/>
    </xf>
    <xf numFmtId="0" fontId="26" fillId="34" borderId="5" xfId="0" applyFont="1" applyFill="1" applyBorder="1" applyAlignment="1">
      <alignment horizontal="center" vertical="center"/>
    </xf>
    <xf numFmtId="6" fontId="26" fillId="0" borderId="5" xfId="0" applyNumberFormat="1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0" fontId="26" fillId="34" borderId="5" xfId="0" applyFont="1" applyFill="1" applyBorder="1" applyAlignment="1">
      <alignment horizontal="center"/>
    </xf>
    <xf numFmtId="0" fontId="26" fillId="0" borderId="5" xfId="0" applyFont="1" applyBorder="1"/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54" xfId="0" applyFont="1" applyBorder="1" applyAlignment="1">
      <alignment horizontal="center" wrapText="1"/>
    </xf>
    <xf numFmtId="6" fontId="26" fillId="0" borderId="0" xfId="0" applyNumberFormat="1" applyFont="1"/>
    <xf numFmtId="0" fontId="5" fillId="0" borderId="0" xfId="0" applyFont="1" applyAlignment="1">
      <alignment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8" fillId="0" borderId="52" xfId="0" applyFont="1" applyBorder="1"/>
    <xf numFmtId="0" fontId="0" fillId="0" borderId="57" xfId="0" applyBorder="1" applyAlignment="1">
      <alignment horizontal="center"/>
    </xf>
    <xf numFmtId="0" fontId="5" fillId="0" borderId="0" xfId="0" applyFont="1" applyAlignment="1">
      <alignment horizontal="right"/>
    </xf>
    <xf numFmtId="0" fontId="26" fillId="34" borderId="57" xfId="0" applyFont="1" applyFill="1" applyBorder="1" applyAlignment="1">
      <alignment horizontal="center" vertical="center"/>
    </xf>
    <xf numFmtId="0" fontId="26" fillId="34" borderId="6" xfId="0" applyFont="1" applyFill="1" applyBorder="1" applyAlignment="1">
      <alignment horizontal="center" vertical="center"/>
    </xf>
    <xf numFmtId="6" fontId="26" fillId="0" borderId="0" xfId="0" applyNumberFormat="1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59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6" fillId="0" borderId="7" xfId="0" applyFont="1" applyBorder="1" applyAlignment="1">
      <alignment horizontal="center" vertical="center" wrapText="1"/>
    </xf>
    <xf numFmtId="164" fontId="8" fillId="0" borderId="0" xfId="0" applyNumberFormat="1" applyFont="1"/>
    <xf numFmtId="0" fontId="2" fillId="0" borderId="64" xfId="0" applyFont="1" applyBorder="1" applyAlignment="1">
      <alignment horizontal="center" vertical="center"/>
    </xf>
    <xf numFmtId="164" fontId="9" fillId="0" borderId="64" xfId="0" applyNumberFormat="1" applyFont="1" applyBorder="1" applyAlignment="1">
      <alignment horizontal="center" vertical="center"/>
    </xf>
    <xf numFmtId="164" fontId="8" fillId="0" borderId="51" xfId="0" applyNumberFormat="1" applyFont="1" applyBorder="1"/>
    <xf numFmtId="164" fontId="8" fillId="0" borderId="52" xfId="0" applyNumberFormat="1" applyFont="1" applyBorder="1"/>
    <xf numFmtId="0" fontId="8" fillId="0" borderId="53" xfId="0" applyFont="1" applyBorder="1"/>
    <xf numFmtId="164" fontId="8" fillId="0" borderId="53" xfId="0" applyNumberFormat="1" applyFont="1" applyBorder="1"/>
    <xf numFmtId="0" fontId="26" fillId="0" borderId="6" xfId="0" applyFont="1" applyBorder="1"/>
    <xf numFmtId="0" fontId="34" fillId="0" borderId="23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6" fillId="35" borderId="5" xfId="0" applyFont="1" applyFill="1" applyBorder="1" applyAlignment="1">
      <alignment horizontal="center" vertical="center"/>
    </xf>
    <xf numFmtId="0" fontId="26" fillId="35" borderId="57" xfId="0" applyFont="1" applyFill="1" applyBorder="1" applyAlignment="1">
      <alignment horizontal="center" vertical="center"/>
    </xf>
    <xf numFmtId="0" fontId="26" fillId="33" borderId="6" xfId="0" applyFont="1" applyFill="1" applyBorder="1" applyAlignment="1">
      <alignment horizontal="center" vertical="center"/>
    </xf>
    <xf numFmtId="6" fontId="26" fillId="0" borderId="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5" fillId="0" borderId="2" xfId="0" applyFont="1" applyBorder="1"/>
    <xf numFmtId="0" fontId="35" fillId="0" borderId="0" xfId="0" applyFont="1" applyAlignment="1">
      <alignment horizontal="center"/>
    </xf>
    <xf numFmtId="0" fontId="35" fillId="0" borderId="0" xfId="0" applyFont="1"/>
    <xf numFmtId="0" fontId="35" fillId="0" borderId="1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7" xfId="0" applyFont="1" applyBorder="1"/>
    <xf numFmtId="0" fontId="35" fillId="0" borderId="3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6" fillId="0" borderId="51" xfId="0" applyFont="1" applyBorder="1"/>
    <xf numFmtId="0" fontId="36" fillId="0" borderId="5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36" fillId="34" borderId="52" xfId="0" applyFont="1" applyFill="1" applyBorder="1"/>
    <xf numFmtId="0" fontId="36" fillId="0" borderId="52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52" xfId="0" applyFont="1" applyBorder="1"/>
    <xf numFmtId="0" fontId="36" fillId="34" borderId="52" xfId="0" applyFont="1" applyFill="1" applyBorder="1" applyAlignment="1">
      <alignment horizontal="center" vertical="center"/>
    </xf>
    <xf numFmtId="0" fontId="36" fillId="34" borderId="57" xfId="0" applyFont="1" applyFill="1" applyBorder="1"/>
    <xf numFmtId="0" fontId="36" fillId="0" borderId="5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 wrapText="1"/>
    </xf>
    <xf numFmtId="0" fontId="36" fillId="0" borderId="57" xfId="0" applyFont="1" applyBorder="1"/>
    <xf numFmtId="164" fontId="36" fillId="0" borderId="57" xfId="0" applyNumberFormat="1" applyFont="1" applyBorder="1"/>
    <xf numFmtId="0" fontId="36" fillId="0" borderId="57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12" xfId="0" applyFont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26" fillId="0" borderId="65" xfId="0" applyFont="1" applyBorder="1" applyAlignment="1">
      <alignment horizontal="left"/>
    </xf>
    <xf numFmtId="0" fontId="26" fillId="0" borderId="65" xfId="0" applyFont="1" applyBorder="1" applyAlignment="1">
      <alignment horizontal="center"/>
    </xf>
    <xf numFmtId="0" fontId="26" fillId="0" borderId="65" xfId="0" applyFont="1" applyBorder="1"/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64" fontId="26" fillId="0" borderId="7" xfId="0" applyNumberFormat="1" applyFont="1" applyBorder="1" applyAlignment="1">
      <alignment vertical="center"/>
    </xf>
    <xf numFmtId="164" fontId="26" fillId="0" borderId="5" xfId="0" applyNumberFormat="1" applyFont="1" applyBorder="1" applyAlignment="1">
      <alignment vertical="center"/>
    </xf>
    <xf numFmtId="164" fontId="26" fillId="0" borderId="6" xfId="0" applyNumberFormat="1" applyFont="1" applyBorder="1" applyAlignment="1">
      <alignment vertical="center"/>
    </xf>
    <xf numFmtId="164" fontId="26" fillId="0" borderId="32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7" xr:uid="{00000000-0005-0000-0000-000023000000}"/>
    <cellStyle name="Normal" xfId="0" builtinId="0"/>
    <cellStyle name="Normal 2" xfId="30" xr:uid="{00000000-0005-0000-0000-000025000000}"/>
    <cellStyle name="Normal 3" xfId="35" xr:uid="{00000000-0005-0000-0000-000026000000}"/>
    <cellStyle name="Normal 8" xfId="34" xr:uid="{00000000-0005-0000-0000-000027000000}"/>
    <cellStyle name="Note 2" xfId="38" xr:uid="{00000000-0005-0000-0000-000028000000}"/>
    <cellStyle name="Output" xfId="31" builtinId="21" customBuiltin="1"/>
    <cellStyle name="Title 2" xfId="36" xr:uid="{00000000-0005-0000-0000-00002A000000}"/>
    <cellStyle name="Total" xfId="32" builtinId="25" customBuiltin="1"/>
    <cellStyle name="Warning Text" xfId="33" builtinId="11" customBuiltin="1"/>
  </cellStyles>
  <dxfs count="1">
    <dxf>
      <font>
        <condense val="0"/>
        <extend val="0"/>
        <color auto="1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4"/>
  <sheetViews>
    <sheetView showGridLines="0" topLeftCell="B1" workbookViewId="0">
      <pane ySplit="1" topLeftCell="A2" activePane="bottomLeft" state="frozen"/>
      <selection activeCell="B1" sqref="B1"/>
      <selection pane="bottomLeft" activeCell="U287" sqref="U287:U291"/>
    </sheetView>
  </sheetViews>
  <sheetFormatPr defaultColWidth="9.17578125" defaultRowHeight="14.35" x14ac:dyDescent="0.5"/>
  <cols>
    <col min="1" max="1" width="5.87890625" style="69" bestFit="1" customWidth="1"/>
    <col min="2" max="2" width="20.234375" style="69" bestFit="1" customWidth="1"/>
    <col min="3" max="3" width="12.703125" style="69" customWidth="1"/>
    <col min="4" max="4" width="18.17578125" style="81" bestFit="1" customWidth="1"/>
    <col min="5" max="5" width="8.234375" style="89" bestFit="1" customWidth="1"/>
    <col min="6" max="6" width="9.703125" style="89" bestFit="1" customWidth="1"/>
    <col min="7" max="7" width="4.76171875" style="90" bestFit="1" customWidth="1"/>
    <col min="8" max="8" width="3.76171875" style="69" bestFit="1" customWidth="1"/>
    <col min="9" max="9" width="4.8203125" style="63" customWidth="1"/>
    <col min="10" max="10" width="4" style="69" customWidth="1"/>
    <col min="11" max="11" width="4.76171875" style="63" customWidth="1"/>
    <col min="12" max="12" width="3.76171875" style="69" bestFit="1" customWidth="1"/>
    <col min="13" max="13" width="4.87890625" style="63" customWidth="1"/>
    <col min="14" max="14" width="3.76171875" style="90" bestFit="1" customWidth="1"/>
    <col min="15" max="15" width="4.703125" style="90" customWidth="1"/>
    <col min="16" max="16" width="3.703125" style="63" customWidth="1"/>
    <col min="17" max="17" width="4.76171875" style="63" customWidth="1"/>
    <col min="18" max="18" width="3.8203125" style="63" customWidth="1"/>
    <col min="19" max="19" width="4.87890625" style="63" customWidth="1"/>
    <col min="20" max="20" width="3.64453125" style="63" customWidth="1"/>
    <col min="21" max="21" width="5" style="63" customWidth="1"/>
    <col min="22" max="22" width="3.64453125" style="63" customWidth="1"/>
    <col min="23" max="23" width="4.87890625" style="63" customWidth="1"/>
    <col min="24" max="24" width="3.8203125" style="63" customWidth="1"/>
    <col min="25" max="25" width="4.9375" style="63" customWidth="1"/>
    <col min="26" max="26" width="3.703125" style="63" bestFit="1" customWidth="1"/>
    <col min="27" max="27" width="4.8203125" style="63" customWidth="1"/>
    <col min="28" max="28" width="9.17578125" style="69"/>
    <col min="29" max="29" width="12.52734375" style="69" customWidth="1"/>
    <col min="30" max="16384" width="9.17578125" style="69"/>
  </cols>
  <sheetData>
    <row r="1" spans="1:27" s="63" customFormat="1" ht="36" customHeight="1" thickTop="1" thickBot="1" x14ac:dyDescent="0.55000000000000004">
      <c r="A1" s="105" t="s">
        <v>50</v>
      </c>
      <c r="B1" s="55" t="s">
        <v>22</v>
      </c>
      <c r="C1" s="55" t="s">
        <v>23</v>
      </c>
      <c r="D1" s="56" t="s">
        <v>24</v>
      </c>
      <c r="E1" s="57" t="s">
        <v>63</v>
      </c>
      <c r="F1" s="57" t="s">
        <v>25</v>
      </c>
      <c r="G1" s="58" t="s">
        <v>26</v>
      </c>
      <c r="H1" s="59" t="s">
        <v>38</v>
      </c>
      <c r="I1" s="60" t="s">
        <v>25</v>
      </c>
      <c r="J1" s="59" t="s">
        <v>128</v>
      </c>
      <c r="K1" s="60" t="s">
        <v>25</v>
      </c>
      <c r="L1" s="59" t="s">
        <v>39</v>
      </c>
      <c r="M1" s="61" t="s">
        <v>25</v>
      </c>
      <c r="N1" s="59" t="s">
        <v>40</v>
      </c>
      <c r="O1" s="157" t="s">
        <v>25</v>
      </c>
      <c r="P1" s="156" t="s">
        <v>41</v>
      </c>
      <c r="Q1" s="158" t="s">
        <v>25</v>
      </c>
      <c r="R1" s="156" t="s">
        <v>42</v>
      </c>
      <c r="S1" s="61" t="s">
        <v>25</v>
      </c>
      <c r="T1" s="62" t="s">
        <v>43</v>
      </c>
      <c r="U1" s="60" t="s">
        <v>25</v>
      </c>
      <c r="V1" s="59" t="s">
        <v>44</v>
      </c>
      <c r="W1" s="60" t="s">
        <v>25</v>
      </c>
      <c r="X1" s="59" t="s">
        <v>45</v>
      </c>
      <c r="Y1" s="60" t="s">
        <v>25</v>
      </c>
      <c r="Z1" s="59" t="s">
        <v>46</v>
      </c>
      <c r="AA1" s="60" t="s">
        <v>25</v>
      </c>
    </row>
    <row r="2" spans="1:27" ht="12.75" customHeight="1" thickTop="1" x14ac:dyDescent="0.5">
      <c r="A2" s="210">
        <v>1</v>
      </c>
      <c r="B2" s="211" t="s">
        <v>177</v>
      </c>
      <c r="C2" s="211" t="s">
        <v>77</v>
      </c>
      <c r="D2" s="103" t="s">
        <v>3</v>
      </c>
      <c r="E2" s="65">
        <f>VLOOKUP(D2,Runners!A$1:B$155,2,FALSE)</f>
        <v>250000</v>
      </c>
      <c r="F2" s="212">
        <f>SUM(E2:E6)</f>
        <v>1000000</v>
      </c>
      <c r="G2" s="215">
        <v>3</v>
      </c>
      <c r="H2" s="66">
        <v>0</v>
      </c>
      <c r="I2" s="207">
        <v>224</v>
      </c>
      <c r="J2" s="67">
        <v>89</v>
      </c>
      <c r="K2" s="207">
        <v>271</v>
      </c>
      <c r="L2" s="67">
        <v>84</v>
      </c>
      <c r="M2" s="207">
        <v>223</v>
      </c>
      <c r="N2" s="67">
        <v>93</v>
      </c>
      <c r="O2" s="217">
        <v>188</v>
      </c>
      <c r="P2" s="151">
        <v>92</v>
      </c>
      <c r="Q2" s="220">
        <v>235</v>
      </c>
      <c r="R2" s="151">
        <f>IF(ISNA(VLOOKUP($D2,'Overall Individual'!$B$2:$N$103,8,FALSE)),0,VLOOKUP($D2,'Overall Individual'!$B$2:$N$103,8,FALSE))</f>
        <v>96</v>
      </c>
      <c r="S2" s="207">
        <f>SUM(R2:R6)</f>
        <v>321</v>
      </c>
      <c r="T2" s="151">
        <f>IF(ISNA(VLOOKUP($D2,'Overall Individual'!$B$2:$N$103,9,FALSE)),0,VLOOKUP($D2,'Overall Individual'!$B$2:$N$103,9,FALSE))</f>
        <v>91</v>
      </c>
      <c r="U2" s="207">
        <f>SUM(T2:T6)</f>
        <v>373</v>
      </c>
      <c r="V2" s="152">
        <f>IF(ISNA(VLOOKUP($D2,'Overall Individual'!$B$2:$N$103,10,FALSE)),0,VLOOKUP($D2,'Overall Individual'!$B$2:$N$103,10,FALSE))</f>
        <v>96</v>
      </c>
      <c r="W2" s="207">
        <f>SUM(V2:V6)</f>
        <v>255</v>
      </c>
      <c r="X2" s="152">
        <f>IF(ISNA(VLOOKUP($D2,'Overall Individual'!$B$2:$N$103,11,FALSE)),0,VLOOKUP($D2,'Overall Individual'!$B$2:$N$103,11,FALSE))</f>
        <v>95</v>
      </c>
      <c r="Y2" s="207">
        <f>SUM(X2:X6)</f>
        <v>246</v>
      </c>
      <c r="Z2" s="152">
        <f>IF(ISNA(VLOOKUP($D2,'Overall Individual'!$B$2:$N$103,12,FALSE)),0,VLOOKUP($D2,'Overall Individual'!$B$2:$N$103,12,FALSE))</f>
        <v>0</v>
      </c>
      <c r="AA2" s="207">
        <f>SUM(Z2:Z6)</f>
        <v>0</v>
      </c>
    </row>
    <row r="3" spans="1:27" ht="12.75" customHeight="1" x14ac:dyDescent="0.5">
      <c r="A3" s="210"/>
      <c r="B3" s="211"/>
      <c r="C3" s="211"/>
      <c r="D3" s="98" t="s">
        <v>129</v>
      </c>
      <c r="E3" s="65">
        <f>VLOOKUP(D3,Runners!A$1:B$155,2,FALSE)</f>
        <v>240000</v>
      </c>
      <c r="F3" s="213"/>
      <c r="G3" s="208"/>
      <c r="H3" s="70">
        <v>96</v>
      </c>
      <c r="I3" s="208"/>
      <c r="J3" s="71">
        <v>93</v>
      </c>
      <c r="K3" s="208"/>
      <c r="L3" s="71">
        <v>89</v>
      </c>
      <c r="M3" s="208"/>
      <c r="N3" s="72">
        <v>95</v>
      </c>
      <c r="O3" s="218"/>
      <c r="P3" s="119">
        <v>97</v>
      </c>
      <c r="Q3" s="221"/>
      <c r="R3" s="119">
        <f>IF(ISNA(VLOOKUP($D3,'Overall Individual'!$B$2:$N$103,8,FALSE)),0,VLOOKUP($D3,'Overall Individual'!$B$2:$N$103,8,FALSE))</f>
        <v>94</v>
      </c>
      <c r="S3" s="208"/>
      <c r="T3" s="119">
        <f>IF(ISNA(VLOOKUP($D3,'Overall Individual'!$B$2:$N$103,9,FALSE)),0,VLOOKUP($D3,'Overall Individual'!$B$2:$N$103,9,FALSE))</f>
        <v>94</v>
      </c>
      <c r="U3" s="208"/>
      <c r="V3" s="153">
        <f>IF(ISNA(VLOOKUP($D3,'Overall Individual'!$B$2:$N$103,10,FALSE)),0,VLOOKUP($D3,'Overall Individual'!$B$2:$N$103,10,FALSE))</f>
        <v>95</v>
      </c>
      <c r="W3" s="208"/>
      <c r="X3" s="153">
        <f>IF(ISNA(VLOOKUP($D3,'Overall Individual'!$B$2:$N$103,11,FALSE)),0,VLOOKUP($D3,'Overall Individual'!$B$2:$N$103,11,FALSE))</f>
        <v>93</v>
      </c>
      <c r="Y3" s="208"/>
      <c r="Z3" s="153">
        <f>IF(ISNA(VLOOKUP($D3,'Overall Individual'!$B$2:$N$103,12,FALSE)),0,VLOOKUP($D3,'Overall Individual'!$B$2:$N$103,12,FALSE))</f>
        <v>0</v>
      </c>
      <c r="AA3" s="208"/>
    </row>
    <row r="4" spans="1:27" ht="12.75" customHeight="1" x14ac:dyDescent="0.5">
      <c r="A4" s="210"/>
      <c r="B4" s="211"/>
      <c r="C4" s="211"/>
      <c r="D4" s="98" t="s">
        <v>87</v>
      </c>
      <c r="E4" s="65">
        <f>VLOOKUP(D4,Runners!A$1:B$155,2,FALSE)</f>
        <v>215000</v>
      </c>
      <c r="F4" s="213"/>
      <c r="G4" s="208"/>
      <c r="H4" s="70">
        <v>70</v>
      </c>
      <c r="I4" s="208"/>
      <c r="J4" s="71">
        <v>52</v>
      </c>
      <c r="K4" s="208"/>
      <c r="L4" s="71">
        <v>50</v>
      </c>
      <c r="M4" s="208"/>
      <c r="N4" s="72">
        <v>0</v>
      </c>
      <c r="O4" s="218"/>
      <c r="P4" s="119">
        <v>0</v>
      </c>
      <c r="Q4" s="221"/>
      <c r="R4" s="119">
        <f>IF(ISNA(VLOOKUP($D4,'Overall Individual'!$B$2:$N$103,8,FALSE)),0,VLOOKUP($D4,'Overall Individual'!$B$2:$N$103,8,FALSE))</f>
        <v>0</v>
      </c>
      <c r="S4" s="208"/>
      <c r="T4" s="119">
        <f>IF(ISNA(VLOOKUP($D4,'Overall Individual'!$B$2:$N$103,9,FALSE)),0,VLOOKUP($D4,'Overall Individual'!$B$2:$N$103,9,FALSE))</f>
        <v>58</v>
      </c>
      <c r="U4" s="208"/>
      <c r="V4" s="153">
        <f>IF(ISNA(VLOOKUP($D4,'Overall Individual'!$B$2:$N$103,10,FALSE)),0,VLOOKUP($D4,'Overall Individual'!$B$2:$N$103,10,FALSE))</f>
        <v>0</v>
      </c>
      <c r="W4" s="208"/>
      <c r="X4" s="153">
        <f>IF(ISNA(VLOOKUP($D4,'Overall Individual'!$B$2:$N$103,11,FALSE)),0,VLOOKUP($D4,'Overall Individual'!$B$2:$N$103,11,FALSE))</f>
        <v>0</v>
      </c>
      <c r="Y4" s="208"/>
      <c r="Z4" s="153">
        <f>IF(ISNA(VLOOKUP($D4,'Overall Individual'!$B$2:$N$103,12,FALSE)),0,VLOOKUP($D4,'Overall Individual'!$B$2:$N$103,12,FALSE))</f>
        <v>0</v>
      </c>
      <c r="AA4" s="208"/>
    </row>
    <row r="5" spans="1:27" ht="12.75" customHeight="1" x14ac:dyDescent="0.5">
      <c r="A5" s="210"/>
      <c r="B5" s="211"/>
      <c r="C5" s="211"/>
      <c r="D5" s="98" t="s">
        <v>84</v>
      </c>
      <c r="E5" s="65">
        <f>VLOOKUP(D5,Runners!A$1:B$155,2,FALSE)</f>
        <v>190000</v>
      </c>
      <c r="F5" s="213"/>
      <c r="G5" s="208"/>
      <c r="H5" s="70">
        <v>58</v>
      </c>
      <c r="I5" s="208"/>
      <c r="J5" s="71">
        <v>37</v>
      </c>
      <c r="K5" s="208"/>
      <c r="L5" s="71">
        <v>0</v>
      </c>
      <c r="M5" s="208"/>
      <c r="N5" s="72">
        <v>0</v>
      </c>
      <c r="O5" s="218"/>
      <c r="P5" s="119">
        <v>46</v>
      </c>
      <c r="Q5" s="221"/>
      <c r="R5" s="119">
        <f>IF(ISNA(VLOOKUP($D5,'Overall Individual'!$B$2:$N$103,8,FALSE)),0,VLOOKUP($D5,'Overall Individual'!$B$2:$N$103,8,FALSE))</f>
        <v>45</v>
      </c>
      <c r="S5" s="208"/>
      <c r="T5" s="119">
        <f>IF(ISNA(VLOOKUP($D5,'Overall Individual'!$B$2:$N$103,9,FALSE)),0,VLOOKUP($D5,'Overall Individual'!$B$2:$N$103,9,FALSE))</f>
        <v>42</v>
      </c>
      <c r="U5" s="208"/>
      <c r="V5" s="153">
        <f>IF(ISNA(VLOOKUP($D5,'Overall Individual'!$B$2:$N$103,10,FALSE)),0,VLOOKUP($D5,'Overall Individual'!$B$2:$N$103,10,FALSE))</f>
        <v>64</v>
      </c>
      <c r="W5" s="208"/>
      <c r="X5" s="153">
        <f>IF(ISNA(VLOOKUP($D5,'Overall Individual'!$B$2:$N$103,11,FALSE)),0,VLOOKUP($D5,'Overall Individual'!$B$2:$N$103,11,FALSE))</f>
        <v>58</v>
      </c>
      <c r="Y5" s="208"/>
      <c r="Z5" s="153">
        <f>IF(ISNA(VLOOKUP($D5,'Overall Individual'!$B$2:$N$103,12,FALSE)),0,VLOOKUP($D5,'Overall Individual'!$B$2:$N$103,12,FALSE))</f>
        <v>0</v>
      </c>
      <c r="AA5" s="208"/>
    </row>
    <row r="6" spans="1:27" ht="12.75" customHeight="1" thickBot="1" x14ac:dyDescent="0.55000000000000004">
      <c r="A6" s="210"/>
      <c r="B6" s="211"/>
      <c r="C6" s="211"/>
      <c r="D6" s="99" t="s">
        <v>186</v>
      </c>
      <c r="E6" s="65">
        <f>VLOOKUP(D6,Runners!A$1:B$155,2,FALSE)</f>
        <v>105000</v>
      </c>
      <c r="F6" s="214"/>
      <c r="G6" s="216"/>
      <c r="H6" s="74">
        <v>0</v>
      </c>
      <c r="I6" s="209"/>
      <c r="J6" s="75">
        <v>0</v>
      </c>
      <c r="K6" s="209"/>
      <c r="L6" s="75">
        <v>0</v>
      </c>
      <c r="M6" s="209"/>
      <c r="N6" s="76">
        <v>0</v>
      </c>
      <c r="O6" s="219"/>
      <c r="P6" s="154">
        <v>0</v>
      </c>
      <c r="Q6" s="222"/>
      <c r="R6" s="154">
        <f>IF(ISNA(VLOOKUP($D6,'Overall Individual'!$B$2:$N$103,8,FALSE)),0,VLOOKUP($D6,'Overall Individual'!$B$2:$N$103,8,FALSE))</f>
        <v>86</v>
      </c>
      <c r="S6" s="209"/>
      <c r="T6" s="154">
        <f>IF(ISNA(VLOOKUP($D6,'Overall Individual'!$B$2:$N$103,9,FALSE)),0,VLOOKUP($D6,'Overall Individual'!$B$2:$N$103,9,FALSE))</f>
        <v>88</v>
      </c>
      <c r="U6" s="209"/>
      <c r="V6" s="155">
        <f>IF(ISNA(VLOOKUP($D6,'Overall Individual'!$B$2:$N$103,10,FALSE)),0,VLOOKUP($D6,'Overall Individual'!$B$2:$N$103,10,FALSE))</f>
        <v>0</v>
      </c>
      <c r="W6" s="209"/>
      <c r="X6" s="155">
        <f>IF(ISNA(VLOOKUP($D6,'Overall Individual'!$B$2:$N$103,11,FALSE)),0,VLOOKUP($D6,'Overall Individual'!$B$2:$N$103,11,FALSE))</f>
        <v>0</v>
      </c>
      <c r="Y6" s="209"/>
      <c r="Z6" s="155">
        <f>IF(ISNA(VLOOKUP($D6,'Overall Individual'!$B$2:$N$103,12,FALSE)),0,VLOOKUP($D6,'Overall Individual'!$B$2:$N$103,12,FALSE))</f>
        <v>0</v>
      </c>
      <c r="AA6" s="209"/>
    </row>
    <row r="7" spans="1:27" ht="12.75" customHeight="1" thickTop="1" x14ac:dyDescent="0.5">
      <c r="A7" s="210">
        <v>2</v>
      </c>
      <c r="B7" s="211" t="s">
        <v>178</v>
      </c>
      <c r="C7" s="211" t="s">
        <v>77</v>
      </c>
      <c r="D7" s="100" t="s">
        <v>133</v>
      </c>
      <c r="E7" s="78">
        <f>VLOOKUP(D7,Runners!A$1:B$155,2,FALSE)</f>
        <v>240000</v>
      </c>
      <c r="F7" s="212">
        <f>SUM(E7:E11)</f>
        <v>995000</v>
      </c>
      <c r="G7" s="215">
        <v>3</v>
      </c>
      <c r="H7" s="66">
        <v>0</v>
      </c>
      <c r="I7" s="207">
        <v>62</v>
      </c>
      <c r="J7" s="68">
        <v>0</v>
      </c>
      <c r="K7" s="207">
        <v>234</v>
      </c>
      <c r="L7" s="68">
        <v>0</v>
      </c>
      <c r="M7" s="207">
        <v>241</v>
      </c>
      <c r="N7" s="79">
        <v>0</v>
      </c>
      <c r="O7" s="217">
        <v>137</v>
      </c>
      <c r="P7" s="151">
        <v>0</v>
      </c>
      <c r="Q7" s="220">
        <v>209</v>
      </c>
      <c r="R7" s="151">
        <f>IF(ISNA(VLOOKUP($D7,'Overall Individual'!$B$2:$N$103,8,FALSE)),0,VLOOKUP($D7,'Overall Individual'!$B$2:$N$103,8,FALSE))</f>
        <v>89</v>
      </c>
      <c r="S7" s="207">
        <f>SUM(R7:R11)</f>
        <v>385</v>
      </c>
      <c r="T7" s="151">
        <f>IF(ISNA(VLOOKUP($D7,'Overall Individual'!$B$2:$N$103,9,FALSE)),0,VLOOKUP($D7,'Overall Individual'!$B$2:$N$103,9,FALSE))</f>
        <v>87</v>
      </c>
      <c r="U7" s="207">
        <f>SUM(T7:T11)</f>
        <v>397</v>
      </c>
      <c r="V7" s="152">
        <f>IF(ISNA(VLOOKUP($D7,'Overall Individual'!$B$2:$N$103,10,FALSE)),0,VLOOKUP($D7,'Overall Individual'!$B$2:$N$103,10,FALSE))</f>
        <v>0</v>
      </c>
      <c r="W7" s="207">
        <f>SUM(V7:V11)</f>
        <v>76</v>
      </c>
      <c r="X7" s="152">
        <f>IF(ISNA(VLOOKUP($D7,'Overall Individual'!$B$2:$N$103,11,FALSE)),0,VLOOKUP($D7,'Overall Individual'!$B$2:$N$103,11,FALSE))</f>
        <v>0</v>
      </c>
      <c r="Y7" s="207">
        <f>SUM(X7:X11)</f>
        <v>251</v>
      </c>
      <c r="Z7" s="152">
        <f>IF(ISNA(VLOOKUP($D7,'Overall Individual'!$B$2:$N$103,12,FALSE)),0,VLOOKUP($D7,'Overall Individual'!$B$2:$N$103,12,FALSE))</f>
        <v>0</v>
      </c>
      <c r="AA7" s="207">
        <f>SUM(Z7:Z11)</f>
        <v>0</v>
      </c>
    </row>
    <row r="8" spans="1:27" ht="12.75" customHeight="1" x14ac:dyDescent="0.5">
      <c r="A8" s="210"/>
      <c r="B8" s="211"/>
      <c r="C8" s="211"/>
      <c r="D8" s="101" t="s">
        <v>94</v>
      </c>
      <c r="E8" s="65">
        <f>VLOOKUP(D8,Runners!A$1:B$155,2,FALSE)</f>
        <v>230000</v>
      </c>
      <c r="F8" s="213"/>
      <c r="G8" s="208"/>
      <c r="H8" s="70">
        <v>0</v>
      </c>
      <c r="I8" s="208"/>
      <c r="J8" s="71">
        <v>86</v>
      </c>
      <c r="K8" s="208"/>
      <c r="L8" s="71">
        <v>93</v>
      </c>
      <c r="M8" s="208"/>
      <c r="N8" s="72">
        <v>85</v>
      </c>
      <c r="O8" s="218"/>
      <c r="P8" s="119">
        <v>91</v>
      </c>
      <c r="Q8" s="221"/>
      <c r="R8" s="119">
        <f>IF(ISNA(VLOOKUP($D8,'Overall Individual'!$B$2:$N$103,8,FALSE)),0,VLOOKUP($D8,'Overall Individual'!$B$2:$N$103,8,FALSE))</f>
        <v>82</v>
      </c>
      <c r="S8" s="208"/>
      <c r="T8" s="119">
        <f>IF(ISNA(VLOOKUP($D8,'Overall Individual'!$B$2:$N$103,9,FALSE)),0,VLOOKUP($D8,'Overall Individual'!$B$2:$N$103,9,FALSE))</f>
        <v>89</v>
      </c>
      <c r="U8" s="208"/>
      <c r="V8" s="153">
        <f>IF(ISNA(VLOOKUP($D8,'Overall Individual'!$B$2:$N$103,10,FALSE)),0,VLOOKUP($D8,'Overall Individual'!$B$2:$N$103,10,FALSE))</f>
        <v>0</v>
      </c>
      <c r="W8" s="208"/>
      <c r="X8" s="153">
        <f>IF(ISNA(VLOOKUP($D8,'Overall Individual'!$B$2:$N$103,11,FALSE)),0,VLOOKUP($D8,'Overall Individual'!$B$2:$N$103,11,FALSE))</f>
        <v>82</v>
      </c>
      <c r="Y8" s="208"/>
      <c r="Z8" s="153">
        <f>IF(ISNA(VLOOKUP($D8,'Overall Individual'!$B$2:$N$103,12,FALSE)),0,VLOOKUP($D8,'Overall Individual'!$B$2:$N$103,12,FALSE))</f>
        <v>0</v>
      </c>
      <c r="AA8" s="208"/>
    </row>
    <row r="9" spans="1:27" ht="12.45" customHeight="1" x14ac:dyDescent="0.5">
      <c r="A9" s="210"/>
      <c r="B9" s="211"/>
      <c r="C9" s="211"/>
      <c r="D9" s="101" t="s">
        <v>53</v>
      </c>
      <c r="E9" s="65">
        <f>VLOOKUP(D9,Runners!A$1:B$155,2,FALSE)</f>
        <v>210000</v>
      </c>
      <c r="F9" s="213"/>
      <c r="G9" s="208"/>
      <c r="H9" s="70">
        <v>62</v>
      </c>
      <c r="I9" s="208"/>
      <c r="J9" s="71">
        <v>49</v>
      </c>
      <c r="K9" s="208"/>
      <c r="L9" s="71">
        <v>49</v>
      </c>
      <c r="M9" s="208"/>
      <c r="N9" s="72">
        <v>52</v>
      </c>
      <c r="O9" s="218"/>
      <c r="P9" s="119">
        <v>57</v>
      </c>
      <c r="Q9" s="221"/>
      <c r="R9" s="119">
        <f>IF(ISNA(VLOOKUP($D9,'Overall Individual'!$B$2:$N$103,8,FALSE)),0,VLOOKUP($D9,'Overall Individual'!$B$2:$N$103,8,FALSE))</f>
        <v>63</v>
      </c>
      <c r="S9" s="208"/>
      <c r="T9" s="119">
        <f>IF(ISNA(VLOOKUP($D9,'Overall Individual'!$B$2:$N$103,9,FALSE)),0,VLOOKUP($D9,'Overall Individual'!$B$2:$N$103,9,FALSE))</f>
        <v>60</v>
      </c>
      <c r="U9" s="208"/>
      <c r="V9" s="153">
        <f>IF(ISNA(VLOOKUP($D9,'Overall Individual'!$B$2:$N$103,10,FALSE)),0,VLOOKUP($D9,'Overall Individual'!$B$2:$N$103,10,FALSE))</f>
        <v>76</v>
      </c>
      <c r="W9" s="208"/>
      <c r="X9" s="153">
        <f>IF(ISNA(VLOOKUP($D9,'Overall Individual'!$B$2:$N$103,11,FALSE)),0,VLOOKUP($D9,'Overall Individual'!$B$2:$N$103,11,FALSE))</f>
        <v>69</v>
      </c>
      <c r="Y9" s="208"/>
      <c r="Z9" s="153">
        <f>IF(ISNA(VLOOKUP($D9,'Overall Individual'!$B$2:$N$103,12,FALSE)),0,VLOOKUP($D9,'Overall Individual'!$B$2:$N$103,12,FALSE))</f>
        <v>0</v>
      </c>
      <c r="AA9" s="208"/>
    </row>
    <row r="10" spans="1:27" ht="13" customHeight="1" x14ac:dyDescent="0.5">
      <c r="A10" s="210"/>
      <c r="B10" s="211"/>
      <c r="C10" s="211"/>
      <c r="D10" s="101" t="s">
        <v>149</v>
      </c>
      <c r="E10" s="65">
        <f>VLOOKUP(D10,Runners!A$1:B$155,2,FALSE)</f>
        <v>180000</v>
      </c>
      <c r="F10" s="213"/>
      <c r="G10" s="208"/>
      <c r="H10" s="70">
        <v>0</v>
      </c>
      <c r="I10" s="208"/>
      <c r="J10" s="71">
        <v>40</v>
      </c>
      <c r="K10" s="208"/>
      <c r="L10" s="71">
        <v>45</v>
      </c>
      <c r="M10" s="208"/>
      <c r="N10" s="72">
        <v>0</v>
      </c>
      <c r="O10" s="218"/>
      <c r="P10" s="119">
        <v>0</v>
      </c>
      <c r="Q10" s="221"/>
      <c r="R10" s="119">
        <f>IF(ISNA(VLOOKUP($D10,'Overall Individual'!$B$2:$N$103,8,FALSE)),0,VLOOKUP($D10,'Overall Individual'!$B$2:$N$103,8,FALSE))</f>
        <v>99</v>
      </c>
      <c r="S10" s="208"/>
      <c r="T10" s="119">
        <f>IF(ISNA(VLOOKUP($D10,'Overall Individual'!$B$2:$N$103,9,FALSE)),0,VLOOKUP($D10,'Overall Individual'!$B$2:$N$103,9,FALSE))</f>
        <v>100</v>
      </c>
      <c r="U10" s="208"/>
      <c r="V10" s="153">
        <f>IF(ISNA(VLOOKUP($D10,'Overall Individual'!$B$2:$N$103,10,FALSE)),0,VLOOKUP($D10,'Overall Individual'!$B$2:$N$103,10,FALSE))</f>
        <v>0</v>
      </c>
      <c r="W10" s="208"/>
      <c r="X10" s="153">
        <f>IF(ISNA(VLOOKUP($D10,'Overall Individual'!$B$2:$N$103,11,FALSE)),0,VLOOKUP($D10,'Overall Individual'!$B$2:$N$103,11,FALSE))</f>
        <v>100</v>
      </c>
      <c r="Y10" s="208"/>
      <c r="Z10" s="153">
        <f>IF(ISNA(VLOOKUP($D10,'Overall Individual'!$B$2:$N$103,12,FALSE)),0,VLOOKUP($D10,'Overall Individual'!$B$2:$N$103,12,FALSE))</f>
        <v>0</v>
      </c>
      <c r="AA10" s="208"/>
    </row>
    <row r="11" spans="1:27" ht="12.75" customHeight="1" thickBot="1" x14ac:dyDescent="0.55000000000000004">
      <c r="A11" s="210"/>
      <c r="B11" s="211"/>
      <c r="C11" s="211"/>
      <c r="D11" s="102" t="s">
        <v>160</v>
      </c>
      <c r="E11" s="80">
        <f>VLOOKUP(D11,Runners!A$1:B$155,2,FALSE)</f>
        <v>135000</v>
      </c>
      <c r="F11" s="214"/>
      <c r="G11" s="216"/>
      <c r="H11" s="74">
        <v>0</v>
      </c>
      <c r="I11" s="209"/>
      <c r="J11" s="75">
        <v>59</v>
      </c>
      <c r="K11" s="209"/>
      <c r="L11" s="75">
        <v>54</v>
      </c>
      <c r="M11" s="209"/>
      <c r="N11" s="76">
        <v>0</v>
      </c>
      <c r="O11" s="219"/>
      <c r="P11" s="154">
        <v>61</v>
      </c>
      <c r="Q11" s="222"/>
      <c r="R11" s="154">
        <f>IF(ISNA(VLOOKUP($D11,'Overall Individual'!$B$2:$N$103,8,FALSE)),0,VLOOKUP($D11,'Overall Individual'!$B$2:$N$103,8,FALSE))</f>
        <v>52</v>
      </c>
      <c r="S11" s="209"/>
      <c r="T11" s="154">
        <f>IF(ISNA(VLOOKUP($D11,'Overall Individual'!$B$2:$N$103,9,FALSE)),0,VLOOKUP($D11,'Overall Individual'!$B$2:$N$103,9,FALSE))</f>
        <v>61</v>
      </c>
      <c r="U11" s="209"/>
      <c r="V11" s="155">
        <f>IF(ISNA(VLOOKUP($D11,'Overall Individual'!$B$2:$N$103,10,FALSE)),0,VLOOKUP($D11,'Overall Individual'!$B$2:$N$103,10,FALSE))</f>
        <v>0</v>
      </c>
      <c r="W11" s="209"/>
      <c r="X11" s="155">
        <f>IF(ISNA(VLOOKUP($D11,'Overall Individual'!$B$2:$N$103,11,FALSE)),0,VLOOKUP($D11,'Overall Individual'!$B$2:$N$103,11,FALSE))</f>
        <v>0</v>
      </c>
      <c r="Y11" s="209"/>
      <c r="Z11" s="155">
        <f>IF(ISNA(VLOOKUP($D11,'Overall Individual'!$B$2:$N$103,12,FALSE)),0,VLOOKUP($D11,'Overall Individual'!$B$2:$N$103,12,FALSE))</f>
        <v>0</v>
      </c>
      <c r="AA11" s="209"/>
    </row>
    <row r="12" spans="1:27" ht="12.75" customHeight="1" thickTop="1" x14ac:dyDescent="0.5">
      <c r="A12" s="210">
        <v>3</v>
      </c>
      <c r="B12" s="211" t="s">
        <v>179</v>
      </c>
      <c r="C12" s="211" t="s">
        <v>77</v>
      </c>
      <c r="D12" s="100" t="s">
        <v>106</v>
      </c>
      <c r="E12" s="65">
        <f>VLOOKUP(D12,Runners!A$1:B$155,2,FALSE)</f>
        <v>230000</v>
      </c>
      <c r="F12" s="212">
        <f>SUM(E12:E16)</f>
        <v>995000</v>
      </c>
      <c r="G12" s="215">
        <v>3</v>
      </c>
      <c r="H12" s="66">
        <v>98</v>
      </c>
      <c r="I12" s="207">
        <v>245</v>
      </c>
      <c r="J12" s="68">
        <v>99</v>
      </c>
      <c r="K12" s="207">
        <v>260</v>
      </c>
      <c r="L12" s="68">
        <v>99</v>
      </c>
      <c r="M12" s="207">
        <v>293</v>
      </c>
      <c r="N12" s="79">
        <v>99</v>
      </c>
      <c r="O12" s="217">
        <v>351</v>
      </c>
      <c r="P12" s="151">
        <v>99</v>
      </c>
      <c r="Q12" s="220">
        <v>358</v>
      </c>
      <c r="R12" s="151">
        <f>IF(ISNA(VLOOKUP($D12,'Overall Individual'!$B$2:$N$103,8,FALSE)),0,VLOOKUP($D12,'Overall Individual'!$B$2:$N$103,8,FALSE))</f>
        <v>92</v>
      </c>
      <c r="S12" s="207">
        <f>SUM(R12:R16)</f>
        <v>357</v>
      </c>
      <c r="T12" s="151">
        <f>IF(ISNA(VLOOKUP($D12,'Overall Individual'!$B$2:$N$103,9,FALSE)),0,VLOOKUP($D12,'Overall Individual'!$B$2:$N$103,9,FALSE))</f>
        <v>90</v>
      </c>
      <c r="U12" s="207">
        <f>SUM(T12:T16)</f>
        <v>275</v>
      </c>
      <c r="V12" s="152">
        <f>IF(ISNA(VLOOKUP($D12,'Overall Individual'!$B$2:$N$103,10,FALSE)),0,VLOOKUP($D12,'Overall Individual'!$B$2:$N$103,10,FALSE))</f>
        <v>0</v>
      </c>
      <c r="W12" s="207">
        <f>SUM(V12:V16)</f>
        <v>169</v>
      </c>
      <c r="X12" s="152">
        <f>IF(ISNA(VLOOKUP($D12,'Overall Individual'!$B$2:$N$103,11,FALSE)),0,VLOOKUP($D12,'Overall Individual'!$B$2:$N$103,11,FALSE))</f>
        <v>99</v>
      </c>
      <c r="Y12" s="207">
        <f>SUM(X12:X16)</f>
        <v>258</v>
      </c>
      <c r="Z12" s="152">
        <f>IF(ISNA(VLOOKUP($D12,'Overall Individual'!$B$2:$N$103,12,FALSE)),0,VLOOKUP($D12,'Overall Individual'!$B$2:$N$103,12,FALSE))</f>
        <v>0</v>
      </c>
      <c r="AA12" s="207">
        <f>SUM(Z12:Z16)</f>
        <v>0</v>
      </c>
    </row>
    <row r="13" spans="1:27" ht="12.75" customHeight="1" x14ac:dyDescent="0.5">
      <c r="A13" s="210"/>
      <c r="B13" s="211"/>
      <c r="C13" s="211"/>
      <c r="D13" s="101" t="s">
        <v>99</v>
      </c>
      <c r="E13" s="65">
        <f>VLOOKUP(D13,Runners!A$1:B$155,2,FALSE)</f>
        <v>230000</v>
      </c>
      <c r="F13" s="213"/>
      <c r="G13" s="208"/>
      <c r="H13" s="70">
        <v>92</v>
      </c>
      <c r="I13" s="208"/>
      <c r="J13" s="71">
        <v>82</v>
      </c>
      <c r="K13" s="208"/>
      <c r="L13" s="71">
        <v>88</v>
      </c>
      <c r="M13" s="208"/>
      <c r="N13" s="72">
        <v>90</v>
      </c>
      <c r="O13" s="218"/>
      <c r="P13" s="119">
        <v>93</v>
      </c>
      <c r="Q13" s="221"/>
      <c r="R13" s="119">
        <f>IF(ISNA(VLOOKUP($D13,'Overall Individual'!$B$2:$N$103,8,FALSE)),0,VLOOKUP($D13,'Overall Individual'!$B$2:$N$103,8,FALSE))</f>
        <v>97</v>
      </c>
      <c r="S13" s="208"/>
      <c r="T13" s="119">
        <f>IF(ISNA(VLOOKUP($D13,'Overall Individual'!$B$2:$N$103,9,FALSE)),0,VLOOKUP($D13,'Overall Individual'!$B$2:$N$103,9,FALSE))</f>
        <v>95</v>
      </c>
      <c r="U13" s="208"/>
      <c r="V13" s="153">
        <f>IF(ISNA(VLOOKUP($D13,'Overall Individual'!$B$2:$N$103,10,FALSE)),0,VLOOKUP($D13,'Overall Individual'!$B$2:$N$103,10,FALSE))</f>
        <v>97</v>
      </c>
      <c r="W13" s="208"/>
      <c r="X13" s="153">
        <f>IF(ISNA(VLOOKUP($D13,'Overall Individual'!$B$2:$N$103,11,FALSE)),0,VLOOKUP($D13,'Overall Individual'!$B$2:$N$103,11,FALSE))</f>
        <v>92</v>
      </c>
      <c r="Y13" s="208"/>
      <c r="Z13" s="153">
        <f>IF(ISNA(VLOOKUP($D13,'Overall Individual'!$B$2:$N$103,12,FALSE)),0,VLOOKUP($D13,'Overall Individual'!$B$2:$N$103,12,FALSE))</f>
        <v>0</v>
      </c>
      <c r="AA13" s="208"/>
    </row>
    <row r="14" spans="1:27" ht="12.75" customHeight="1" x14ac:dyDescent="0.5">
      <c r="A14" s="210"/>
      <c r="B14" s="211"/>
      <c r="C14" s="211"/>
      <c r="D14" s="101" t="s">
        <v>130</v>
      </c>
      <c r="E14" s="65">
        <f>VLOOKUP(D14,Runners!A$1:B$155,2,FALSE)</f>
        <v>195000</v>
      </c>
      <c r="F14" s="213"/>
      <c r="G14" s="208"/>
      <c r="H14" s="70">
        <v>0</v>
      </c>
      <c r="I14" s="208"/>
      <c r="J14" s="71">
        <v>48</v>
      </c>
      <c r="K14" s="208"/>
      <c r="L14" s="71">
        <v>58</v>
      </c>
      <c r="M14" s="208"/>
      <c r="N14" s="72">
        <v>59</v>
      </c>
      <c r="O14" s="218"/>
      <c r="P14" s="119">
        <v>59</v>
      </c>
      <c r="Q14" s="221"/>
      <c r="R14" s="119">
        <f>IF(ISNA(VLOOKUP($D14,'Overall Individual'!$B$2:$N$103,8,FALSE)),0,VLOOKUP($D14,'Overall Individual'!$B$2:$N$103,8,FALSE))</f>
        <v>60</v>
      </c>
      <c r="S14" s="208"/>
      <c r="T14" s="119">
        <f>IF(ISNA(VLOOKUP($D14,'Overall Individual'!$B$2:$N$103,9,FALSE)),0,VLOOKUP($D14,'Overall Individual'!$B$2:$N$103,9,FALSE))</f>
        <v>47</v>
      </c>
      <c r="U14" s="208"/>
      <c r="V14" s="153">
        <f>IF(ISNA(VLOOKUP($D14,'Overall Individual'!$B$2:$N$103,10,FALSE)),0,VLOOKUP($D14,'Overall Individual'!$B$2:$N$103,10,FALSE))</f>
        <v>72</v>
      </c>
      <c r="W14" s="208"/>
      <c r="X14" s="153">
        <f>IF(ISNA(VLOOKUP($D14,'Overall Individual'!$B$2:$N$103,11,FALSE)),0,VLOOKUP($D14,'Overall Individual'!$B$2:$N$103,11,FALSE))</f>
        <v>67</v>
      </c>
      <c r="Y14" s="208"/>
      <c r="Z14" s="153">
        <f>IF(ISNA(VLOOKUP($D14,'Overall Individual'!$B$2:$N$103,12,FALSE)),0,VLOOKUP($D14,'Overall Individual'!$B$2:$N$103,12,FALSE))</f>
        <v>0</v>
      </c>
      <c r="AA14" s="208"/>
    </row>
    <row r="15" spans="1:27" ht="12.75" customHeight="1" x14ac:dyDescent="0.5">
      <c r="A15" s="210"/>
      <c r="B15" s="211"/>
      <c r="C15" s="211"/>
      <c r="D15" s="101" t="s">
        <v>14</v>
      </c>
      <c r="E15" s="65">
        <f>VLOOKUP(D15,Runners!A$1:B$155,2,FALSE)</f>
        <v>190000</v>
      </c>
      <c r="F15" s="213"/>
      <c r="G15" s="208"/>
      <c r="H15" s="70">
        <v>0</v>
      </c>
      <c r="I15" s="208"/>
      <c r="J15" s="71">
        <v>0</v>
      </c>
      <c r="K15" s="208"/>
      <c r="L15" s="71">
        <v>48</v>
      </c>
      <c r="M15" s="208"/>
      <c r="N15" s="72">
        <v>62</v>
      </c>
      <c r="O15" s="218"/>
      <c r="P15" s="119">
        <v>64</v>
      </c>
      <c r="Q15" s="221"/>
      <c r="R15" s="119">
        <f>IF(ISNA(VLOOKUP($D15,'Overall Individual'!$B$2:$N$103,8,FALSE)),0,VLOOKUP($D15,'Overall Individual'!$B$2:$N$103,8,FALSE))</f>
        <v>64</v>
      </c>
      <c r="S15" s="208"/>
      <c r="T15" s="119">
        <f>IF(ISNA(VLOOKUP($D15,'Overall Individual'!$B$2:$N$103,9,FALSE)),0,VLOOKUP($D15,'Overall Individual'!$B$2:$N$103,9,FALSE))</f>
        <v>0</v>
      </c>
      <c r="U15" s="208"/>
      <c r="V15" s="153">
        <f>IF(ISNA(VLOOKUP($D15,'Overall Individual'!$B$2:$N$103,10,FALSE)),0,VLOOKUP($D15,'Overall Individual'!$B$2:$N$103,10,FALSE))</f>
        <v>0</v>
      </c>
      <c r="W15" s="208"/>
      <c r="X15" s="153">
        <f>IF(ISNA(VLOOKUP($D15,'Overall Individual'!$B$2:$N$103,11,FALSE)),0,VLOOKUP($D15,'Overall Individual'!$B$2:$N$103,11,FALSE))</f>
        <v>0</v>
      </c>
      <c r="Y15" s="208"/>
      <c r="Z15" s="153">
        <f>IF(ISNA(VLOOKUP($D15,'Overall Individual'!$B$2:$N$103,12,FALSE)),0,VLOOKUP($D15,'Overall Individual'!$B$2:$N$103,12,FALSE))</f>
        <v>0</v>
      </c>
      <c r="AA15" s="208"/>
    </row>
    <row r="16" spans="1:27" ht="12.75" customHeight="1" thickBot="1" x14ac:dyDescent="0.55000000000000004">
      <c r="A16" s="210"/>
      <c r="B16" s="211"/>
      <c r="C16" s="211"/>
      <c r="D16" s="102" t="s">
        <v>57</v>
      </c>
      <c r="E16" s="65">
        <f>VLOOKUP(D16,Runners!A$1:B$155,2,FALSE)</f>
        <v>150000</v>
      </c>
      <c r="F16" s="214"/>
      <c r="G16" s="216"/>
      <c r="H16" s="74">
        <v>55</v>
      </c>
      <c r="I16" s="209"/>
      <c r="J16" s="75">
        <v>31</v>
      </c>
      <c r="K16" s="209"/>
      <c r="L16" s="75">
        <v>0</v>
      </c>
      <c r="M16" s="209"/>
      <c r="N16" s="76">
        <v>41</v>
      </c>
      <c r="O16" s="219"/>
      <c r="P16" s="154">
        <v>43</v>
      </c>
      <c r="Q16" s="222"/>
      <c r="R16" s="154">
        <f>IF(ISNA(VLOOKUP($D16,'Overall Individual'!$B$2:$N$103,8,FALSE)),0,VLOOKUP($D16,'Overall Individual'!$B$2:$N$103,8,FALSE))</f>
        <v>44</v>
      </c>
      <c r="S16" s="209"/>
      <c r="T16" s="154">
        <f>IF(ISNA(VLOOKUP($D16,'Overall Individual'!$B$2:$N$103,9,FALSE)),0,VLOOKUP($D16,'Overall Individual'!$B$2:$N$103,9,FALSE))</f>
        <v>43</v>
      </c>
      <c r="U16" s="209"/>
      <c r="V16" s="155">
        <f>IF(ISNA(VLOOKUP($D16,'Overall Individual'!$B$2:$N$103,10,FALSE)),0,VLOOKUP($D16,'Overall Individual'!$B$2:$N$103,10,FALSE))</f>
        <v>0</v>
      </c>
      <c r="W16" s="209"/>
      <c r="X16" s="155">
        <f>IF(ISNA(VLOOKUP($D16,'Overall Individual'!$B$2:$N$103,11,FALSE)),0,VLOOKUP($D16,'Overall Individual'!$B$2:$N$103,11,FALSE))</f>
        <v>0</v>
      </c>
      <c r="Y16" s="209"/>
      <c r="Z16" s="155">
        <f>IF(ISNA(VLOOKUP($D16,'Overall Individual'!$B$2:$N$103,12,FALSE)),0,VLOOKUP($D16,'Overall Individual'!$B$2:$N$103,12,FALSE))</f>
        <v>0</v>
      </c>
      <c r="AA16" s="209"/>
    </row>
    <row r="17" spans="1:27" ht="12.75" customHeight="1" thickTop="1" x14ac:dyDescent="0.5">
      <c r="A17" s="210">
        <v>4</v>
      </c>
      <c r="B17" s="211" t="s">
        <v>180</v>
      </c>
      <c r="C17" s="211" t="s">
        <v>5</v>
      </c>
      <c r="D17" s="77" t="s">
        <v>106</v>
      </c>
      <c r="E17" s="78">
        <f>VLOOKUP(D17,Runners!A$1:B$155,2,FALSE)</f>
        <v>230000</v>
      </c>
      <c r="F17" s="212">
        <f>SUM(E17:E21)</f>
        <v>970000</v>
      </c>
      <c r="G17" s="215">
        <v>3</v>
      </c>
      <c r="H17" s="66">
        <v>98</v>
      </c>
      <c r="I17" s="207">
        <v>272</v>
      </c>
      <c r="J17" s="68">
        <v>99</v>
      </c>
      <c r="K17" s="207">
        <v>259</v>
      </c>
      <c r="L17" s="68">
        <v>99</v>
      </c>
      <c r="M17" s="207">
        <v>442</v>
      </c>
      <c r="N17" s="79">
        <v>99</v>
      </c>
      <c r="O17" s="217">
        <v>272</v>
      </c>
      <c r="P17" s="151">
        <v>99</v>
      </c>
      <c r="Q17" s="220">
        <v>99</v>
      </c>
      <c r="R17" s="151">
        <f>IF(ISNA(VLOOKUP($D17,'Overall Individual'!$B$2:$N$103,8,FALSE)),0,VLOOKUP($D17,'Overall Individual'!$B$2:$N$103,8,FALSE))</f>
        <v>92</v>
      </c>
      <c r="S17" s="207">
        <f>SUM(R17:R21)</f>
        <v>191</v>
      </c>
      <c r="T17" s="151">
        <f>IF(ISNA(VLOOKUP($D17,'Overall Individual'!$B$2:$N$103,9,FALSE)),0,VLOOKUP($D17,'Overall Individual'!$B$2:$N$103,9,FALSE))</f>
        <v>90</v>
      </c>
      <c r="U17" s="207">
        <f>SUM(T17:T21)</f>
        <v>190</v>
      </c>
      <c r="V17" s="152">
        <f>IF(ISNA(VLOOKUP($D17,'Overall Individual'!$B$2:$N$103,10,FALSE)),0,VLOOKUP($D17,'Overall Individual'!$B$2:$N$103,10,FALSE))</f>
        <v>0</v>
      </c>
      <c r="W17" s="207">
        <f>SUM(V17:V21)</f>
        <v>90</v>
      </c>
      <c r="X17" s="152">
        <f>IF(ISNA(VLOOKUP($D17,'Overall Individual'!$B$2:$N$103,11,FALSE)),0,VLOOKUP($D17,'Overall Individual'!$B$2:$N$103,11,FALSE))</f>
        <v>99</v>
      </c>
      <c r="Y17" s="207">
        <f>SUM(X17:X21)</f>
        <v>288</v>
      </c>
      <c r="Z17" s="152">
        <f>IF(ISNA(VLOOKUP($D17,'Overall Individual'!$B$2:$N$103,12,FALSE)),0,VLOOKUP($D17,'Overall Individual'!$B$2:$N$103,12,FALSE))</f>
        <v>0</v>
      </c>
      <c r="AA17" s="207">
        <f>SUM(Z17:Z21)</f>
        <v>0</v>
      </c>
    </row>
    <row r="18" spans="1:27" ht="12.75" customHeight="1" x14ac:dyDescent="0.5">
      <c r="A18" s="210"/>
      <c r="B18" s="211"/>
      <c r="C18" s="211"/>
      <c r="D18" s="87" t="s">
        <v>149</v>
      </c>
      <c r="E18" s="65">
        <f>VLOOKUP(D18,Runners!A$1:B$155,2,FALSE)</f>
        <v>180000</v>
      </c>
      <c r="F18" s="213"/>
      <c r="G18" s="208"/>
      <c r="H18" s="70">
        <v>91</v>
      </c>
      <c r="I18" s="208"/>
      <c r="J18" s="71">
        <v>91</v>
      </c>
      <c r="K18" s="208"/>
      <c r="L18" s="71">
        <v>85</v>
      </c>
      <c r="M18" s="208"/>
      <c r="N18" s="72">
        <v>0</v>
      </c>
      <c r="O18" s="218"/>
      <c r="P18" s="119">
        <v>0</v>
      </c>
      <c r="Q18" s="221"/>
      <c r="R18" s="119">
        <f>IF(ISNA(VLOOKUP($D18,'Overall Individual'!$B$2:$N$103,8,FALSE)),0,VLOOKUP($D18,'Overall Individual'!$B$2:$N$103,8,FALSE))</f>
        <v>99</v>
      </c>
      <c r="S18" s="208"/>
      <c r="T18" s="119">
        <f>IF(ISNA(VLOOKUP($D18,'Overall Individual'!$B$2:$N$103,9,FALSE)),0,VLOOKUP($D18,'Overall Individual'!$B$2:$N$103,9,FALSE))</f>
        <v>100</v>
      </c>
      <c r="U18" s="208"/>
      <c r="V18" s="153">
        <f>IF(ISNA(VLOOKUP($D18,'Overall Individual'!$B$2:$N$103,10,FALSE)),0,VLOOKUP($D18,'Overall Individual'!$B$2:$N$103,10,FALSE))</f>
        <v>0</v>
      </c>
      <c r="W18" s="208"/>
      <c r="X18" s="153">
        <f>IF(ISNA(VLOOKUP($D18,'Overall Individual'!$B$2:$N$103,11,FALSE)),0,VLOOKUP($D18,'Overall Individual'!$B$2:$N$103,11,FALSE))</f>
        <v>100</v>
      </c>
      <c r="Y18" s="208"/>
      <c r="Z18" s="153">
        <f>IF(ISNA(VLOOKUP($D18,'Overall Individual'!$B$2:$N$103,12,FALSE)),0,VLOOKUP($D18,'Overall Individual'!$B$2:$N$103,12,FALSE))</f>
        <v>0</v>
      </c>
      <c r="AA18" s="208"/>
    </row>
    <row r="19" spans="1:27" ht="12.75" customHeight="1" x14ac:dyDescent="0.5">
      <c r="A19" s="210"/>
      <c r="B19" s="211"/>
      <c r="C19" s="211"/>
      <c r="D19" s="64" t="s">
        <v>4</v>
      </c>
      <c r="E19" s="65">
        <f>VLOOKUP(D19,Runners!A$1:B$155,2,FALSE)</f>
        <v>180000</v>
      </c>
      <c r="F19" s="213"/>
      <c r="G19" s="208"/>
      <c r="H19" s="70">
        <v>0</v>
      </c>
      <c r="I19" s="208"/>
      <c r="J19" s="71">
        <v>0</v>
      </c>
      <c r="K19" s="208"/>
      <c r="L19" s="71">
        <v>95</v>
      </c>
      <c r="M19" s="208"/>
      <c r="N19" s="72">
        <v>0</v>
      </c>
      <c r="O19" s="218"/>
      <c r="P19" s="119">
        <v>0</v>
      </c>
      <c r="Q19" s="221"/>
      <c r="R19" s="119">
        <f>IF(ISNA(VLOOKUP($D19,'Overall Individual'!$B$2:$N$103,8,FALSE)),0,VLOOKUP($D19,'Overall Individual'!$B$2:$N$103,8,FALSE))</f>
        <v>0</v>
      </c>
      <c r="S19" s="208"/>
      <c r="T19" s="119">
        <f>IF(ISNA(VLOOKUP($D19,'Overall Individual'!$B$2:$N$103,9,FALSE)),0,VLOOKUP($D19,'Overall Individual'!$B$2:$N$103,9,FALSE))</f>
        <v>0</v>
      </c>
      <c r="U19" s="208"/>
      <c r="V19" s="153">
        <f>IF(ISNA(VLOOKUP($D19,'Overall Individual'!$B$2:$N$103,10,FALSE)),0,VLOOKUP($D19,'Overall Individual'!$B$2:$N$103,10,FALSE))</f>
        <v>0</v>
      </c>
      <c r="W19" s="208"/>
      <c r="X19" s="153">
        <f>IF(ISNA(VLOOKUP($D19,'Overall Individual'!$B$2:$N$103,11,FALSE)),0,VLOOKUP($D19,'Overall Individual'!$B$2:$N$103,11,FALSE))</f>
        <v>0</v>
      </c>
      <c r="Y19" s="208"/>
      <c r="Z19" s="153">
        <f>IF(ISNA(VLOOKUP($D19,'Overall Individual'!$B$2:$N$103,12,FALSE)),0,VLOOKUP($D19,'Overall Individual'!$B$2:$N$103,12,FALSE))</f>
        <v>0</v>
      </c>
      <c r="AA19" s="208"/>
    </row>
    <row r="20" spans="1:27" ht="12.75" customHeight="1" x14ac:dyDescent="0.5">
      <c r="A20" s="210"/>
      <c r="B20" s="211"/>
      <c r="C20" s="211"/>
      <c r="D20" s="64" t="s">
        <v>7</v>
      </c>
      <c r="E20" s="65">
        <f>VLOOKUP(D20,Runners!A$1:B$155,2,FALSE)</f>
        <v>175000</v>
      </c>
      <c r="F20" s="213"/>
      <c r="G20" s="208"/>
      <c r="H20" s="70">
        <v>0</v>
      </c>
      <c r="I20" s="208"/>
      <c r="J20" s="71">
        <v>0</v>
      </c>
      <c r="K20" s="208"/>
      <c r="L20" s="71">
        <v>81</v>
      </c>
      <c r="M20" s="208"/>
      <c r="N20" s="72">
        <v>84</v>
      </c>
      <c r="O20" s="218"/>
      <c r="P20" s="119">
        <v>0</v>
      </c>
      <c r="Q20" s="221"/>
      <c r="R20" s="119">
        <f>IF(ISNA(VLOOKUP($D20,'Overall Individual'!$B$2:$N$103,8,FALSE)),0,VLOOKUP($D20,'Overall Individual'!$B$2:$N$103,8,FALSE))</f>
        <v>0</v>
      </c>
      <c r="S20" s="208"/>
      <c r="T20" s="119">
        <f>IF(ISNA(VLOOKUP($D20,'Overall Individual'!$B$2:$N$103,9,FALSE)),0,VLOOKUP($D20,'Overall Individual'!$B$2:$N$103,9,FALSE))</f>
        <v>0</v>
      </c>
      <c r="U20" s="208"/>
      <c r="V20" s="153">
        <f>IF(ISNA(VLOOKUP($D20,'Overall Individual'!$B$2:$N$103,10,FALSE)),0,VLOOKUP($D20,'Overall Individual'!$B$2:$N$103,10,FALSE))</f>
        <v>0</v>
      </c>
      <c r="W20" s="208"/>
      <c r="X20" s="153">
        <f>IF(ISNA(VLOOKUP($D20,'Overall Individual'!$B$2:$N$103,11,FALSE)),0,VLOOKUP($D20,'Overall Individual'!$B$2:$N$103,11,FALSE))</f>
        <v>0</v>
      </c>
      <c r="Y20" s="208"/>
      <c r="Z20" s="153">
        <f>IF(ISNA(VLOOKUP($D20,'Overall Individual'!$B$2:$N$103,12,FALSE)),0,VLOOKUP($D20,'Overall Individual'!$B$2:$N$103,12,FALSE))</f>
        <v>0</v>
      </c>
      <c r="AA20" s="208"/>
    </row>
    <row r="21" spans="1:27" ht="12.75" customHeight="1" thickBot="1" x14ac:dyDescent="0.55000000000000004">
      <c r="A21" s="210"/>
      <c r="B21" s="211"/>
      <c r="C21" s="211"/>
      <c r="D21" s="73" t="s">
        <v>142</v>
      </c>
      <c r="E21" s="80">
        <f>VLOOKUP(D21,Runners!A$1:B$155,2,FALSE)</f>
        <v>205000</v>
      </c>
      <c r="F21" s="214"/>
      <c r="G21" s="216"/>
      <c r="H21" s="74">
        <v>83</v>
      </c>
      <c r="I21" s="209"/>
      <c r="J21" s="75">
        <v>69</v>
      </c>
      <c r="K21" s="209"/>
      <c r="L21" s="75">
        <v>82</v>
      </c>
      <c r="M21" s="209"/>
      <c r="N21" s="76">
        <v>89</v>
      </c>
      <c r="O21" s="219"/>
      <c r="P21" s="154">
        <v>0</v>
      </c>
      <c r="Q21" s="222"/>
      <c r="R21" s="154">
        <f>IF(ISNA(VLOOKUP($D21,'Overall Individual'!$B$2:$N$103,8,FALSE)),0,VLOOKUP($D21,'Overall Individual'!$B$2:$N$103,8,FALSE))</f>
        <v>0</v>
      </c>
      <c r="S21" s="209"/>
      <c r="T21" s="154">
        <f>IF(ISNA(VLOOKUP($D21,'Overall Individual'!$B$2:$N$103,9,FALSE)),0,VLOOKUP($D21,'Overall Individual'!$B$2:$N$103,9,FALSE))</f>
        <v>0</v>
      </c>
      <c r="U21" s="209"/>
      <c r="V21" s="155">
        <f>IF(ISNA(VLOOKUP($D21,'Overall Individual'!$B$2:$N$103,10,FALSE)),0,VLOOKUP($D21,'Overall Individual'!$B$2:$N$103,10,FALSE))</f>
        <v>90</v>
      </c>
      <c r="W21" s="209"/>
      <c r="X21" s="155">
        <f>IF(ISNA(VLOOKUP($D21,'Overall Individual'!$B$2:$N$103,11,FALSE)),0,VLOOKUP($D21,'Overall Individual'!$B$2:$N$103,11,FALSE))</f>
        <v>89</v>
      </c>
      <c r="Y21" s="209"/>
      <c r="Z21" s="155">
        <f>IF(ISNA(VLOOKUP($D21,'Overall Individual'!$B$2:$N$103,12,FALSE)),0,VLOOKUP($D21,'Overall Individual'!$B$2:$N$103,12,FALSE))</f>
        <v>0</v>
      </c>
      <c r="AA21" s="209"/>
    </row>
    <row r="22" spans="1:27" ht="12.75" customHeight="1" thickTop="1" x14ac:dyDescent="0.5">
      <c r="A22" s="210">
        <v>5</v>
      </c>
      <c r="B22" s="211" t="s">
        <v>206</v>
      </c>
      <c r="C22" s="211" t="s">
        <v>5</v>
      </c>
      <c r="D22" s="77" t="s">
        <v>186</v>
      </c>
      <c r="E22" s="78">
        <f>VLOOKUP(D22,Runners!A$1:B$155,2,FALSE)</f>
        <v>105000</v>
      </c>
      <c r="F22" s="212">
        <f>SUM(E22:E26)</f>
        <v>945000</v>
      </c>
      <c r="G22" s="215">
        <v>3</v>
      </c>
      <c r="H22" s="66">
        <v>0</v>
      </c>
      <c r="I22" s="207">
        <v>75</v>
      </c>
      <c r="J22" s="68">
        <v>41</v>
      </c>
      <c r="K22" s="207">
        <v>352</v>
      </c>
      <c r="L22" s="68">
        <v>65</v>
      </c>
      <c r="M22" s="207">
        <v>380</v>
      </c>
      <c r="N22" s="79">
        <v>0</v>
      </c>
      <c r="O22" s="217">
        <v>259</v>
      </c>
      <c r="P22" s="151">
        <v>0</v>
      </c>
      <c r="Q22" s="220">
        <v>190</v>
      </c>
      <c r="R22" s="151">
        <f>IF(ISNA(VLOOKUP($D22,'Overall Individual'!$B$2:$N$103,8,FALSE)),0,VLOOKUP($D22,'Overall Individual'!$B$2:$N$103,8,FALSE))</f>
        <v>86</v>
      </c>
      <c r="S22" s="207">
        <f>SUM(R22:R26)</f>
        <v>453</v>
      </c>
      <c r="T22" s="151">
        <f>IF(ISNA(VLOOKUP($D22,'Overall Individual'!$B$2:$N$103,9,FALSE)),0,VLOOKUP($D22,'Overall Individual'!$B$2:$N$103,9,FALSE))</f>
        <v>88</v>
      </c>
      <c r="U22" s="207">
        <f>SUM(T22:T26)</f>
        <v>352</v>
      </c>
      <c r="V22" s="152">
        <f>IF(ISNA(VLOOKUP($D22,'Overall Individual'!$B$2:$N$103,10,FALSE)),0,VLOOKUP($D22,'Overall Individual'!$B$2:$N$103,10,FALSE))</f>
        <v>0</v>
      </c>
      <c r="W22" s="207">
        <f>SUM(V22:V26)</f>
        <v>175</v>
      </c>
      <c r="X22" s="152">
        <f>IF(ISNA(VLOOKUP($D22,'Overall Individual'!$B$2:$N$103,11,FALSE)),0,VLOOKUP($D22,'Overall Individual'!$B$2:$N$103,11,FALSE))</f>
        <v>0</v>
      </c>
      <c r="Y22" s="207">
        <f>SUM(X22:X26)</f>
        <v>270</v>
      </c>
      <c r="Z22" s="152">
        <f>IF(ISNA(VLOOKUP($D22,'Overall Individual'!$B$2:$N$103,12,FALSE)),0,VLOOKUP($D22,'Overall Individual'!$B$2:$N$103,12,FALSE))</f>
        <v>0</v>
      </c>
      <c r="AA22" s="207">
        <f>SUM(Z22:Z26)</f>
        <v>0</v>
      </c>
    </row>
    <row r="23" spans="1:27" ht="12.75" customHeight="1" x14ac:dyDescent="0.5">
      <c r="A23" s="210"/>
      <c r="B23" s="211"/>
      <c r="C23" s="211"/>
      <c r="D23" s="64" t="s">
        <v>12</v>
      </c>
      <c r="E23" s="65">
        <f>VLOOKUP(D23,Runners!A$1:B$155,2,FALSE)</f>
        <v>160000</v>
      </c>
      <c r="F23" s="213"/>
      <c r="G23" s="208"/>
      <c r="H23" s="70">
        <v>0</v>
      </c>
      <c r="I23" s="208"/>
      <c r="J23" s="71">
        <v>68</v>
      </c>
      <c r="K23" s="208"/>
      <c r="L23" s="71">
        <v>73</v>
      </c>
      <c r="M23" s="208"/>
      <c r="N23" s="72">
        <v>0</v>
      </c>
      <c r="O23" s="218"/>
      <c r="P23" s="119">
        <v>0</v>
      </c>
      <c r="Q23" s="221"/>
      <c r="R23" s="119">
        <f>IF(ISNA(VLOOKUP($D23,'Overall Individual'!$B$2:$N$103,8,FALSE)),0,VLOOKUP($D23,'Overall Individual'!$B$2:$N$103,8,FALSE))</f>
        <v>91</v>
      </c>
      <c r="S23" s="208"/>
      <c r="T23" s="119">
        <f>IF(ISNA(VLOOKUP($D23,'Overall Individual'!$B$2:$N$103,9,FALSE)),0,VLOOKUP($D23,'Overall Individual'!$B$2:$N$103,9,FALSE))</f>
        <v>0</v>
      </c>
      <c r="U23" s="208"/>
      <c r="V23" s="153">
        <f>IF(ISNA(VLOOKUP($D23,'Overall Individual'!$B$2:$N$103,10,FALSE)),0,VLOOKUP($D23,'Overall Individual'!$B$2:$N$103,10,FALSE))</f>
        <v>0</v>
      </c>
      <c r="W23" s="208"/>
      <c r="X23" s="153">
        <f>IF(ISNA(VLOOKUP($D23,'Overall Individual'!$B$2:$N$103,11,FALSE)),0,VLOOKUP($D23,'Overall Individual'!$B$2:$N$103,11,FALSE))</f>
        <v>0</v>
      </c>
      <c r="Y23" s="208"/>
      <c r="Z23" s="153">
        <f>IF(ISNA(VLOOKUP($D23,'Overall Individual'!$B$2:$N$103,12,FALSE)),0,VLOOKUP($D23,'Overall Individual'!$B$2:$N$103,12,FALSE))</f>
        <v>0</v>
      </c>
      <c r="AA23" s="208"/>
    </row>
    <row r="24" spans="1:27" ht="12.75" customHeight="1" x14ac:dyDescent="0.5">
      <c r="A24" s="210"/>
      <c r="B24" s="211"/>
      <c r="C24" s="211"/>
      <c r="D24" s="64" t="s">
        <v>3</v>
      </c>
      <c r="E24" s="65">
        <f>VLOOKUP(D24,Runners!A$1:B$155,2,FALSE)</f>
        <v>250000</v>
      </c>
      <c r="F24" s="213"/>
      <c r="G24" s="208"/>
      <c r="H24" s="70">
        <v>0</v>
      </c>
      <c r="I24" s="208"/>
      <c r="J24" s="71">
        <v>89</v>
      </c>
      <c r="K24" s="208"/>
      <c r="L24" s="71">
        <v>84</v>
      </c>
      <c r="M24" s="208"/>
      <c r="N24" s="72">
        <v>93</v>
      </c>
      <c r="O24" s="218"/>
      <c r="P24" s="119">
        <v>92</v>
      </c>
      <c r="Q24" s="221"/>
      <c r="R24" s="119">
        <f>IF(ISNA(VLOOKUP($D24,'Overall Individual'!$B$2:$N$103,8,FALSE)),0,VLOOKUP($D24,'Overall Individual'!$B$2:$N$103,8,FALSE))</f>
        <v>96</v>
      </c>
      <c r="S24" s="208"/>
      <c r="T24" s="119">
        <f>IF(ISNA(VLOOKUP($D24,'Overall Individual'!$B$2:$N$103,9,FALSE)),0,VLOOKUP($D24,'Overall Individual'!$B$2:$N$103,9,FALSE))</f>
        <v>91</v>
      </c>
      <c r="U24" s="208"/>
      <c r="V24" s="153">
        <f>IF(ISNA(VLOOKUP($D24,'Overall Individual'!$B$2:$N$103,10,FALSE)),0,VLOOKUP($D24,'Overall Individual'!$B$2:$N$103,10,FALSE))</f>
        <v>96</v>
      </c>
      <c r="W24" s="208"/>
      <c r="X24" s="153">
        <f>IF(ISNA(VLOOKUP($D24,'Overall Individual'!$B$2:$N$103,11,FALSE)),0,VLOOKUP($D24,'Overall Individual'!$B$2:$N$103,11,FALSE))</f>
        <v>95</v>
      </c>
      <c r="Y24" s="208"/>
      <c r="Z24" s="153">
        <f>IF(ISNA(VLOOKUP($D24,'Overall Individual'!$B$2:$N$103,12,FALSE)),0,VLOOKUP($D24,'Overall Individual'!$B$2:$N$103,12,FALSE))</f>
        <v>0</v>
      </c>
      <c r="AA24" s="208"/>
    </row>
    <row r="25" spans="1:27" ht="12.75" customHeight="1" x14ac:dyDescent="0.5">
      <c r="A25" s="210"/>
      <c r="B25" s="211"/>
      <c r="C25" s="211"/>
      <c r="D25" s="64" t="s">
        <v>143</v>
      </c>
      <c r="E25" s="65">
        <f>VLOOKUP(D25,Runners!A$1:B$155,2,FALSE)</f>
        <v>200000</v>
      </c>
      <c r="F25" s="213"/>
      <c r="G25" s="208"/>
      <c r="H25" s="70">
        <v>0</v>
      </c>
      <c r="I25" s="208"/>
      <c r="J25" s="71">
        <v>94</v>
      </c>
      <c r="K25" s="208"/>
      <c r="L25" s="71">
        <v>96</v>
      </c>
      <c r="M25" s="208"/>
      <c r="N25" s="72">
        <v>98</v>
      </c>
      <c r="O25" s="218"/>
      <c r="P25" s="119">
        <v>98</v>
      </c>
      <c r="Q25" s="221"/>
      <c r="R25" s="119">
        <f>IF(ISNA(VLOOKUP($D25,'Overall Individual'!$B$2:$N$103,8,FALSE)),0,VLOOKUP($D25,'Overall Individual'!$B$2:$N$103,8,FALSE))</f>
        <v>100</v>
      </c>
      <c r="S25" s="208"/>
      <c r="T25" s="119">
        <f>IF(ISNA(VLOOKUP($D25,'Overall Individual'!$B$2:$N$103,9,FALSE)),0,VLOOKUP($D25,'Overall Individual'!$B$2:$N$103,9,FALSE))</f>
        <v>97</v>
      </c>
      <c r="U25" s="208"/>
      <c r="V25" s="153">
        <f>IF(ISNA(VLOOKUP($D25,'Overall Individual'!$B$2:$N$103,10,FALSE)),0,VLOOKUP($D25,'Overall Individual'!$B$2:$N$103,10,FALSE))</f>
        <v>0</v>
      </c>
      <c r="W25" s="208"/>
      <c r="X25" s="153">
        <f>IF(ISNA(VLOOKUP($D25,'Overall Individual'!$B$2:$N$103,11,FALSE)),0,VLOOKUP($D25,'Overall Individual'!$B$2:$N$103,11,FALSE))</f>
        <v>96</v>
      </c>
      <c r="Y25" s="208"/>
      <c r="Z25" s="153">
        <f>IF(ISNA(VLOOKUP($D25,'Overall Individual'!$B$2:$N$103,12,FALSE)),0,VLOOKUP($D25,'Overall Individual'!$B$2:$N$103,12,FALSE))</f>
        <v>0</v>
      </c>
      <c r="AA25" s="208"/>
    </row>
    <row r="26" spans="1:27" ht="12.75" customHeight="1" thickBot="1" x14ac:dyDescent="0.55000000000000004">
      <c r="A26" s="210"/>
      <c r="B26" s="211"/>
      <c r="C26" s="211"/>
      <c r="D26" s="73" t="s">
        <v>6</v>
      </c>
      <c r="E26" s="80">
        <f>VLOOKUP(D26,Runners!A$1:B$155,2,FALSE)</f>
        <v>230000</v>
      </c>
      <c r="F26" s="214"/>
      <c r="G26" s="216"/>
      <c r="H26" s="74">
        <v>75</v>
      </c>
      <c r="I26" s="209"/>
      <c r="J26" s="75">
        <v>60</v>
      </c>
      <c r="K26" s="209"/>
      <c r="L26" s="75">
        <v>62</v>
      </c>
      <c r="M26" s="209"/>
      <c r="N26" s="76">
        <v>68</v>
      </c>
      <c r="O26" s="219"/>
      <c r="P26" s="154">
        <v>0</v>
      </c>
      <c r="Q26" s="222"/>
      <c r="R26" s="154">
        <f>IF(ISNA(VLOOKUP($D26,'Overall Individual'!$B$2:$N$103,8,FALSE)),0,VLOOKUP($D26,'Overall Individual'!$B$2:$N$103,8,FALSE))</f>
        <v>80</v>
      </c>
      <c r="S26" s="209"/>
      <c r="T26" s="154">
        <f>IF(ISNA(VLOOKUP($D26,'Overall Individual'!$B$2:$N$103,9,FALSE)),0,VLOOKUP($D26,'Overall Individual'!$B$2:$N$103,9,FALSE))</f>
        <v>76</v>
      </c>
      <c r="U26" s="209"/>
      <c r="V26" s="155">
        <f>IF(ISNA(VLOOKUP($D26,'Overall Individual'!$B$2:$N$103,10,FALSE)),0,VLOOKUP($D26,'Overall Individual'!$B$2:$N$103,10,FALSE))</f>
        <v>79</v>
      </c>
      <c r="W26" s="209"/>
      <c r="X26" s="155">
        <f>IF(ISNA(VLOOKUP($D26,'Overall Individual'!$B$2:$N$103,11,FALSE)),0,VLOOKUP($D26,'Overall Individual'!$B$2:$N$103,11,FALSE))</f>
        <v>79</v>
      </c>
      <c r="Y26" s="209"/>
      <c r="Z26" s="155">
        <f>IF(ISNA(VLOOKUP($D26,'Overall Individual'!$B$2:$N$103,12,FALSE)),0,VLOOKUP($D26,'Overall Individual'!$B$2:$N$103,12,FALSE))</f>
        <v>0</v>
      </c>
      <c r="AA26" s="209"/>
    </row>
    <row r="27" spans="1:27" ht="12.75" customHeight="1" thickTop="1" x14ac:dyDescent="0.5">
      <c r="A27" s="210">
        <v>6</v>
      </c>
      <c r="B27" s="211" t="s">
        <v>205</v>
      </c>
      <c r="C27" s="211" t="s">
        <v>5</v>
      </c>
      <c r="D27" s="77" t="s">
        <v>106</v>
      </c>
      <c r="E27" s="65">
        <f>VLOOKUP(D27,Runners!A$1:B$155,2,FALSE)</f>
        <v>230000</v>
      </c>
      <c r="F27" s="212">
        <f>SUM(E27:E31)</f>
        <v>970000</v>
      </c>
      <c r="G27" s="215">
        <v>3</v>
      </c>
      <c r="H27" s="66">
        <v>98</v>
      </c>
      <c r="I27" s="207">
        <v>451</v>
      </c>
      <c r="J27" s="68">
        <v>99</v>
      </c>
      <c r="K27" s="207">
        <v>428</v>
      </c>
      <c r="L27" s="68">
        <v>99</v>
      </c>
      <c r="M27" s="207">
        <v>428</v>
      </c>
      <c r="N27" s="79">
        <v>99</v>
      </c>
      <c r="O27" s="217">
        <v>350</v>
      </c>
      <c r="P27" s="151">
        <v>99</v>
      </c>
      <c r="Q27" s="220">
        <v>363</v>
      </c>
      <c r="R27" s="151">
        <f>IF(ISNA(VLOOKUP($D27,'Overall Individual'!$B$2:$N$103,8,FALSE)),0,VLOOKUP($D27,'Overall Individual'!$B$2:$N$103,8,FALSE))</f>
        <v>92</v>
      </c>
      <c r="S27" s="207">
        <f>SUM(R27:R31)</f>
        <v>466</v>
      </c>
      <c r="T27" s="151">
        <f>IF(ISNA(VLOOKUP($D27,'Overall Individual'!$B$2:$N$103,9,FALSE)),0,VLOOKUP($D27,'Overall Individual'!$B$2:$N$103,9,FALSE))</f>
        <v>90</v>
      </c>
      <c r="U27" s="207">
        <f>SUM(T27:T31)</f>
        <v>361</v>
      </c>
      <c r="V27" s="152">
        <f>IF(ISNA(VLOOKUP($D27,'Overall Individual'!$B$2:$N$103,10,FALSE)),0,VLOOKUP($D27,'Overall Individual'!$B$2:$N$103,10,FALSE))</f>
        <v>0</v>
      </c>
      <c r="W27" s="207">
        <f>SUM(V27:V31)</f>
        <v>83</v>
      </c>
      <c r="X27" s="152">
        <f>IF(ISNA(VLOOKUP($D27,'Overall Individual'!$B$2:$N$103,11,FALSE)),0,VLOOKUP($D27,'Overall Individual'!$B$2:$N$103,11,FALSE))</f>
        <v>99</v>
      </c>
      <c r="Y27" s="207">
        <f>SUM(X27:X31)</f>
        <v>295</v>
      </c>
      <c r="Z27" s="152">
        <f>IF(ISNA(VLOOKUP($D27,'Overall Individual'!$B$2:$N$103,12,FALSE)),0,VLOOKUP($D27,'Overall Individual'!$B$2:$N$103,12,FALSE))</f>
        <v>0</v>
      </c>
      <c r="AA27" s="207">
        <f>SUM(Z27:Z31)</f>
        <v>0</v>
      </c>
    </row>
    <row r="28" spans="1:27" ht="12.75" customHeight="1" x14ac:dyDescent="0.5">
      <c r="A28" s="210"/>
      <c r="B28" s="211"/>
      <c r="C28" s="211"/>
      <c r="D28" s="64" t="s">
        <v>143</v>
      </c>
      <c r="E28" s="65">
        <f>VLOOKUP(D28,Runners!A$1:B$155,2,FALSE)</f>
        <v>200000</v>
      </c>
      <c r="F28" s="213"/>
      <c r="G28" s="208"/>
      <c r="H28" s="70">
        <v>87</v>
      </c>
      <c r="I28" s="208"/>
      <c r="J28" s="71">
        <v>71</v>
      </c>
      <c r="K28" s="208"/>
      <c r="L28" s="71">
        <v>71</v>
      </c>
      <c r="M28" s="208"/>
      <c r="N28" s="72">
        <v>71</v>
      </c>
      <c r="O28" s="218"/>
      <c r="P28" s="119">
        <v>80</v>
      </c>
      <c r="Q28" s="221"/>
      <c r="R28" s="119">
        <f>IF(ISNA(VLOOKUP($D28,'Overall Individual'!$B$2:$N$103,8,FALSE)),0,VLOOKUP($D28,'Overall Individual'!$B$2:$N$103,8,FALSE))</f>
        <v>100</v>
      </c>
      <c r="S28" s="208"/>
      <c r="T28" s="119">
        <f>IF(ISNA(VLOOKUP($D28,'Overall Individual'!$B$2:$N$103,9,FALSE)),0,VLOOKUP($D28,'Overall Individual'!$B$2:$N$103,9,FALSE))</f>
        <v>97</v>
      </c>
      <c r="U28" s="208"/>
      <c r="V28" s="153">
        <f>IF(ISNA(VLOOKUP($D28,'Overall Individual'!$B$2:$N$103,10,FALSE)),0,VLOOKUP($D28,'Overall Individual'!$B$2:$N$103,10,FALSE))</f>
        <v>0</v>
      </c>
      <c r="W28" s="208"/>
      <c r="X28" s="153">
        <f>IF(ISNA(VLOOKUP($D28,'Overall Individual'!$B$2:$N$103,11,FALSE)),0,VLOOKUP($D28,'Overall Individual'!$B$2:$N$103,11,FALSE))</f>
        <v>96</v>
      </c>
      <c r="Y28" s="208"/>
      <c r="Z28" s="153">
        <f>IF(ISNA(VLOOKUP($D28,'Overall Individual'!$B$2:$N$103,12,FALSE)),0,VLOOKUP($D28,'Overall Individual'!$B$2:$N$103,12,FALSE))</f>
        <v>0</v>
      </c>
      <c r="AA28" s="208"/>
    </row>
    <row r="29" spans="1:27" ht="12.75" customHeight="1" x14ac:dyDescent="0.5">
      <c r="A29" s="210"/>
      <c r="B29" s="211"/>
      <c r="C29" s="211"/>
      <c r="D29" s="64" t="s">
        <v>9</v>
      </c>
      <c r="E29" s="65">
        <f>VLOOKUP(D29,Runners!A$1:B$155,2,FALSE)</f>
        <v>230000</v>
      </c>
      <c r="F29" s="213"/>
      <c r="G29" s="208"/>
      <c r="H29" s="70">
        <v>86</v>
      </c>
      <c r="I29" s="208"/>
      <c r="J29" s="71">
        <v>78</v>
      </c>
      <c r="K29" s="208"/>
      <c r="L29" s="71">
        <v>83</v>
      </c>
      <c r="M29" s="208"/>
      <c r="N29" s="72">
        <v>80</v>
      </c>
      <c r="O29" s="218"/>
      <c r="P29" s="119">
        <v>95</v>
      </c>
      <c r="Q29" s="221"/>
      <c r="R29" s="119">
        <f>IF(ISNA(VLOOKUP($D29,'Overall Individual'!$B$2:$N$103,8,FALSE)),0,VLOOKUP($D29,'Overall Individual'!$B$2:$N$103,8,FALSE))</f>
        <v>88</v>
      </c>
      <c r="S29" s="208"/>
      <c r="T29" s="119">
        <f>IF(ISNA(VLOOKUP($D29,'Overall Individual'!$B$2:$N$103,9,FALSE)),0,VLOOKUP($D29,'Overall Individual'!$B$2:$N$103,9,FALSE))</f>
        <v>74</v>
      </c>
      <c r="U29" s="208"/>
      <c r="V29" s="153">
        <f>IF(ISNA(VLOOKUP($D29,'Overall Individual'!$B$2:$N$103,10,FALSE)),0,VLOOKUP($D29,'Overall Individual'!$B$2:$N$103,10,FALSE))</f>
        <v>83</v>
      </c>
      <c r="W29" s="208"/>
      <c r="X29" s="153">
        <f>IF(ISNA(VLOOKUP($D29,'Overall Individual'!$B$2:$N$103,11,FALSE)),0,VLOOKUP($D29,'Overall Individual'!$B$2:$N$103,11,FALSE))</f>
        <v>0</v>
      </c>
      <c r="Y29" s="208"/>
      <c r="Z29" s="153">
        <f>IF(ISNA(VLOOKUP($D29,'Overall Individual'!$B$2:$N$103,12,FALSE)),0,VLOOKUP($D29,'Overall Individual'!$B$2:$N$103,12,FALSE))</f>
        <v>0</v>
      </c>
      <c r="AA29" s="208"/>
    </row>
    <row r="30" spans="1:27" ht="12.75" customHeight="1" x14ac:dyDescent="0.5">
      <c r="A30" s="210"/>
      <c r="B30" s="211"/>
      <c r="C30" s="211"/>
      <c r="D30" s="64" t="s">
        <v>123</v>
      </c>
      <c r="E30" s="65">
        <f>VLOOKUP(D30,Runners!A$1:B$155,2,FALSE)</f>
        <v>130000</v>
      </c>
      <c r="F30" s="213"/>
      <c r="G30" s="208"/>
      <c r="H30" s="70">
        <v>81</v>
      </c>
      <c r="I30" s="208"/>
      <c r="J30" s="71">
        <v>80</v>
      </c>
      <c r="K30" s="208"/>
      <c r="L30" s="71">
        <v>75</v>
      </c>
      <c r="M30" s="208"/>
      <c r="N30" s="72">
        <v>0</v>
      </c>
      <c r="O30" s="218"/>
      <c r="P30" s="119">
        <v>89</v>
      </c>
      <c r="Q30" s="221"/>
      <c r="R30" s="119">
        <f>IF(ISNA(VLOOKUP($D30,'Overall Individual'!$B$2:$N$103,8,FALSE)),0,VLOOKUP($D30,'Overall Individual'!$B$2:$N$103,8,FALSE))</f>
        <v>87</v>
      </c>
      <c r="S30" s="208"/>
      <c r="T30" s="119">
        <f>IF(ISNA(VLOOKUP($D30,'Overall Individual'!$B$2:$N$103,9,FALSE)),0,VLOOKUP($D30,'Overall Individual'!$B$2:$N$103,9,FALSE))</f>
        <v>0</v>
      </c>
      <c r="U30" s="208"/>
      <c r="V30" s="153">
        <f>IF(ISNA(VLOOKUP($D30,'Overall Individual'!$B$2:$N$103,10,FALSE)),0,VLOOKUP($D30,'Overall Individual'!$B$2:$N$103,10,FALSE))</f>
        <v>0</v>
      </c>
      <c r="W30" s="208"/>
      <c r="X30" s="153">
        <f>IF(ISNA(VLOOKUP($D30,'Overall Individual'!$B$2:$N$103,11,FALSE)),0,VLOOKUP($D30,'Overall Individual'!$B$2:$N$103,11,FALSE))</f>
        <v>0</v>
      </c>
      <c r="Y30" s="208"/>
      <c r="Z30" s="153">
        <f>IF(ISNA(VLOOKUP($D30,'Overall Individual'!$B$2:$N$103,12,FALSE)),0,VLOOKUP($D30,'Overall Individual'!$B$2:$N$103,12,FALSE))</f>
        <v>0</v>
      </c>
      <c r="AA30" s="208"/>
    </row>
    <row r="31" spans="1:27" ht="12.75" customHeight="1" thickBot="1" x14ac:dyDescent="0.55000000000000004">
      <c r="A31" s="210"/>
      <c r="B31" s="211"/>
      <c r="C31" s="211"/>
      <c r="D31" s="73" t="s">
        <v>149</v>
      </c>
      <c r="E31" s="65">
        <f>VLOOKUP(D31,Runners!A$1:B$155,2,FALSE)</f>
        <v>180000</v>
      </c>
      <c r="F31" s="214"/>
      <c r="G31" s="216"/>
      <c r="H31" s="74">
        <v>99</v>
      </c>
      <c r="I31" s="209"/>
      <c r="J31" s="75">
        <v>100</v>
      </c>
      <c r="K31" s="209"/>
      <c r="L31" s="75">
        <v>100</v>
      </c>
      <c r="M31" s="209"/>
      <c r="N31" s="76">
        <v>100</v>
      </c>
      <c r="O31" s="219"/>
      <c r="P31" s="154">
        <v>0</v>
      </c>
      <c r="Q31" s="222"/>
      <c r="R31" s="154">
        <f>IF(ISNA(VLOOKUP($D31,'Overall Individual'!$B$2:$N$103,8,FALSE)),0,VLOOKUP($D31,'Overall Individual'!$B$2:$N$103,8,FALSE))</f>
        <v>99</v>
      </c>
      <c r="S31" s="209"/>
      <c r="T31" s="154">
        <f>IF(ISNA(VLOOKUP($D31,'Overall Individual'!$B$2:$N$103,9,FALSE)),0,VLOOKUP($D31,'Overall Individual'!$B$2:$N$103,9,FALSE))</f>
        <v>100</v>
      </c>
      <c r="U31" s="209"/>
      <c r="V31" s="155">
        <f>IF(ISNA(VLOOKUP($D31,'Overall Individual'!$B$2:$N$103,10,FALSE)),0,VLOOKUP($D31,'Overall Individual'!$B$2:$N$103,10,FALSE))</f>
        <v>0</v>
      </c>
      <c r="W31" s="209"/>
      <c r="X31" s="155">
        <f>IF(ISNA(VLOOKUP($D31,'Overall Individual'!$B$2:$N$103,11,FALSE)),0,VLOOKUP($D31,'Overall Individual'!$B$2:$N$103,11,FALSE))</f>
        <v>100</v>
      </c>
      <c r="Y31" s="209"/>
      <c r="Z31" s="155">
        <f>IF(ISNA(VLOOKUP($D31,'Overall Individual'!$B$2:$N$103,12,FALSE)),0,VLOOKUP($D31,'Overall Individual'!$B$2:$N$103,12,FALSE))</f>
        <v>0</v>
      </c>
      <c r="AA31" s="209"/>
    </row>
    <row r="32" spans="1:27" ht="12.75" customHeight="1" thickTop="1" x14ac:dyDescent="0.5">
      <c r="A32" s="210">
        <v>7</v>
      </c>
      <c r="B32" s="211" t="s">
        <v>182</v>
      </c>
      <c r="C32" s="211" t="s">
        <v>181</v>
      </c>
      <c r="D32" s="77" t="s">
        <v>129</v>
      </c>
      <c r="E32" s="78">
        <f>VLOOKUP(D32,Runners!A$1:B$155,2,FALSE)</f>
        <v>240000</v>
      </c>
      <c r="F32" s="212">
        <f>SUM(E32:E36)</f>
        <v>990000</v>
      </c>
      <c r="G32" s="215">
        <v>3</v>
      </c>
      <c r="H32" s="66">
        <v>96</v>
      </c>
      <c r="I32" s="207">
        <v>286</v>
      </c>
      <c r="J32" s="68">
        <v>93</v>
      </c>
      <c r="K32" s="207">
        <v>448</v>
      </c>
      <c r="L32" s="68">
        <v>89</v>
      </c>
      <c r="M32" s="207">
        <v>448</v>
      </c>
      <c r="N32" s="79">
        <v>95</v>
      </c>
      <c r="O32" s="217">
        <v>375</v>
      </c>
      <c r="P32" s="151">
        <v>97</v>
      </c>
      <c r="Q32" s="220">
        <v>280</v>
      </c>
      <c r="R32" s="151">
        <f>IF(ISNA(VLOOKUP($D32,'Overall Individual'!$B$2:$N$103,8,FALSE)),0,VLOOKUP($D32,'Overall Individual'!$B$2:$N$103,8,FALSE))</f>
        <v>94</v>
      </c>
      <c r="S32" s="207">
        <f>SUM(R32:R36)</f>
        <v>442</v>
      </c>
      <c r="T32" s="151">
        <f>IF(ISNA(VLOOKUP($D32,'Overall Individual'!$B$2:$N$103,9,FALSE)),0,VLOOKUP($D32,'Overall Individual'!$B$2:$N$103,9,FALSE))</f>
        <v>94</v>
      </c>
      <c r="U32" s="207">
        <f>SUM(T32:T36)</f>
        <v>432</v>
      </c>
      <c r="V32" s="152">
        <f>IF(ISNA(VLOOKUP($D32,'Overall Individual'!$B$2:$N$103,10,FALSE)),0,VLOOKUP($D32,'Overall Individual'!$B$2:$N$103,10,FALSE))</f>
        <v>95</v>
      </c>
      <c r="W32" s="207">
        <f>SUM(V32:V36)</f>
        <v>173</v>
      </c>
      <c r="X32" s="152">
        <f>IF(ISNA(VLOOKUP($D32,'Overall Individual'!$B$2:$N$103,11,FALSE)),0,VLOOKUP($D32,'Overall Individual'!$B$2:$N$103,11,FALSE))</f>
        <v>93</v>
      </c>
      <c r="Y32" s="207">
        <f>SUM(X32:X36)</f>
        <v>436</v>
      </c>
      <c r="Z32" s="152">
        <f>IF(ISNA(VLOOKUP($D32,'Overall Individual'!$B$2:$N$103,12,FALSE)),0,VLOOKUP($D32,'Overall Individual'!$B$2:$N$103,12,FALSE))</f>
        <v>0</v>
      </c>
      <c r="AA32" s="207">
        <f>SUM(Z32:Z36)</f>
        <v>0</v>
      </c>
    </row>
    <row r="33" spans="1:27" ht="12.75" customHeight="1" x14ac:dyDescent="0.5">
      <c r="A33" s="210"/>
      <c r="B33" s="211"/>
      <c r="C33" s="211"/>
      <c r="D33" s="81" t="s">
        <v>143</v>
      </c>
      <c r="E33" s="65">
        <f>VLOOKUP(D33,Runners!A$1:B$155,2,FALSE)</f>
        <v>200000</v>
      </c>
      <c r="F33" s="213"/>
      <c r="G33" s="208"/>
      <c r="H33" s="70">
        <v>0</v>
      </c>
      <c r="I33" s="208"/>
      <c r="J33" s="71">
        <v>94</v>
      </c>
      <c r="K33" s="208"/>
      <c r="L33" s="71">
        <v>96</v>
      </c>
      <c r="M33" s="208"/>
      <c r="N33" s="72">
        <v>98</v>
      </c>
      <c r="O33" s="218"/>
      <c r="P33" s="119">
        <v>98</v>
      </c>
      <c r="Q33" s="221"/>
      <c r="R33" s="119">
        <f>IF(ISNA(VLOOKUP($D33,'Overall Individual'!$B$2:$N$103,8,FALSE)),0,VLOOKUP($D33,'Overall Individual'!$B$2:$N$103,8,FALSE))</f>
        <v>100</v>
      </c>
      <c r="S33" s="208"/>
      <c r="T33" s="119">
        <f>IF(ISNA(VLOOKUP($D33,'Overall Individual'!$B$2:$N$103,9,FALSE)),0,VLOOKUP($D33,'Overall Individual'!$B$2:$N$103,9,FALSE))</f>
        <v>97</v>
      </c>
      <c r="U33" s="208"/>
      <c r="V33" s="153">
        <f>IF(ISNA(VLOOKUP($D33,'Overall Individual'!$B$2:$N$103,10,FALSE)),0,VLOOKUP($D33,'Overall Individual'!$B$2:$N$103,10,FALSE))</f>
        <v>0</v>
      </c>
      <c r="W33" s="208"/>
      <c r="X33" s="153">
        <f>IF(ISNA(VLOOKUP($D33,'Overall Individual'!$B$2:$N$103,11,FALSE)),0,VLOOKUP($D33,'Overall Individual'!$B$2:$N$103,11,FALSE))</f>
        <v>96</v>
      </c>
      <c r="Y33" s="208"/>
      <c r="Z33" s="153">
        <f>IF(ISNA(VLOOKUP($D33,'Overall Individual'!$B$2:$N$103,12,FALSE)),0,VLOOKUP($D33,'Overall Individual'!$B$2:$N$103,12,FALSE))</f>
        <v>0</v>
      </c>
      <c r="AA33" s="208"/>
    </row>
    <row r="34" spans="1:27" ht="12.75" customHeight="1" x14ac:dyDescent="0.5">
      <c r="A34" s="210"/>
      <c r="B34" s="211"/>
      <c r="C34" s="211"/>
      <c r="D34" s="64" t="s">
        <v>150</v>
      </c>
      <c r="E34" s="65">
        <f>VLOOKUP(D34,Runners!A$1:B$155,2,FALSE)</f>
        <v>180000</v>
      </c>
      <c r="F34" s="213"/>
      <c r="G34" s="208"/>
      <c r="H34" s="70">
        <v>0</v>
      </c>
      <c r="I34" s="208"/>
      <c r="J34" s="71">
        <v>70</v>
      </c>
      <c r="K34" s="208"/>
      <c r="L34" s="71">
        <v>78</v>
      </c>
      <c r="M34" s="208"/>
      <c r="N34" s="72">
        <v>82</v>
      </c>
      <c r="O34" s="218"/>
      <c r="P34" s="119">
        <v>85</v>
      </c>
      <c r="Q34" s="221"/>
      <c r="R34" s="119">
        <f>IF(ISNA(VLOOKUP($D34,'Overall Individual'!$B$2:$N$103,8,FALSE)),0,VLOOKUP($D34,'Overall Individual'!$B$2:$N$103,8,FALSE))</f>
        <v>83</v>
      </c>
      <c r="S34" s="208"/>
      <c r="T34" s="119">
        <f>IF(ISNA(VLOOKUP($D34,'Overall Individual'!$B$2:$N$103,9,FALSE)),0,VLOOKUP($D34,'Overall Individual'!$B$2:$N$103,9,FALSE))</f>
        <v>77</v>
      </c>
      <c r="U34" s="208"/>
      <c r="V34" s="153">
        <f>IF(ISNA(VLOOKUP($D34,'Overall Individual'!$B$2:$N$103,10,FALSE)),0,VLOOKUP($D34,'Overall Individual'!$B$2:$N$103,10,FALSE))</f>
        <v>0</v>
      </c>
      <c r="W34" s="208"/>
      <c r="X34" s="153">
        <f>IF(ISNA(VLOOKUP($D34,'Overall Individual'!$B$2:$N$103,11,FALSE)),0,VLOOKUP($D34,'Overall Individual'!$B$2:$N$103,11,FALSE))</f>
        <v>71</v>
      </c>
      <c r="Y34" s="208"/>
      <c r="Z34" s="153">
        <f>IF(ISNA(VLOOKUP($D34,'Overall Individual'!$B$2:$N$103,12,FALSE)),0,VLOOKUP($D34,'Overall Individual'!$B$2:$N$103,12,FALSE))</f>
        <v>0</v>
      </c>
      <c r="AA34" s="208"/>
    </row>
    <row r="35" spans="1:27" ht="12.75" customHeight="1" x14ac:dyDescent="0.5">
      <c r="A35" s="210"/>
      <c r="B35" s="211"/>
      <c r="C35" s="211"/>
      <c r="D35" s="64" t="s">
        <v>149</v>
      </c>
      <c r="E35" s="65">
        <f>VLOOKUP(D35,Runners!A$1:B$155,2,FALSE)</f>
        <v>180000</v>
      </c>
      <c r="F35" s="213"/>
      <c r="G35" s="208"/>
      <c r="H35" s="70">
        <v>99</v>
      </c>
      <c r="I35" s="208"/>
      <c r="J35" s="71">
        <v>100</v>
      </c>
      <c r="K35" s="208"/>
      <c r="L35" s="71">
        <v>100</v>
      </c>
      <c r="M35" s="208"/>
      <c r="N35" s="72">
        <v>100</v>
      </c>
      <c r="O35" s="218"/>
      <c r="P35" s="119">
        <v>0</v>
      </c>
      <c r="Q35" s="221"/>
      <c r="R35" s="119">
        <f>IF(ISNA(VLOOKUP($D35,'Overall Individual'!$B$2:$N$103,8,FALSE)),0,VLOOKUP($D35,'Overall Individual'!$B$2:$N$103,8,FALSE))</f>
        <v>99</v>
      </c>
      <c r="S35" s="208"/>
      <c r="T35" s="119">
        <f>IF(ISNA(VLOOKUP($D35,'Overall Individual'!$B$2:$N$103,9,FALSE)),0,VLOOKUP($D35,'Overall Individual'!$B$2:$N$103,9,FALSE))</f>
        <v>100</v>
      </c>
      <c r="U35" s="208"/>
      <c r="V35" s="153">
        <f>IF(ISNA(VLOOKUP($D35,'Overall Individual'!$B$2:$N$103,10,FALSE)),0,VLOOKUP($D35,'Overall Individual'!$B$2:$N$103,10,FALSE))</f>
        <v>0</v>
      </c>
      <c r="W35" s="208"/>
      <c r="X35" s="153">
        <f>IF(ISNA(VLOOKUP($D35,'Overall Individual'!$B$2:$N$103,11,FALSE)),0,VLOOKUP($D35,'Overall Individual'!$B$2:$N$103,11,FALSE))</f>
        <v>100</v>
      </c>
      <c r="Y35" s="208"/>
      <c r="Z35" s="153">
        <f>IF(ISNA(VLOOKUP($D35,'Overall Individual'!$B$2:$N$103,12,FALSE)),0,VLOOKUP($D35,'Overall Individual'!$B$2:$N$103,12,FALSE))</f>
        <v>0</v>
      </c>
      <c r="AA35" s="208"/>
    </row>
    <row r="36" spans="1:27" ht="12.75" customHeight="1" thickBot="1" x14ac:dyDescent="0.55000000000000004">
      <c r="A36" s="210"/>
      <c r="B36" s="211"/>
      <c r="C36" s="211"/>
      <c r="D36" s="73" t="s">
        <v>147</v>
      </c>
      <c r="E36" s="80">
        <f>VLOOKUP(D36,Runners!A$1:B$155,2,FALSE)</f>
        <v>190000</v>
      </c>
      <c r="F36" s="214"/>
      <c r="G36" s="216"/>
      <c r="H36" s="74">
        <v>91</v>
      </c>
      <c r="I36" s="209"/>
      <c r="J36" s="75">
        <v>91</v>
      </c>
      <c r="K36" s="209"/>
      <c r="L36" s="75">
        <v>85</v>
      </c>
      <c r="M36" s="209"/>
      <c r="N36" s="76">
        <v>0</v>
      </c>
      <c r="O36" s="219"/>
      <c r="P36" s="154">
        <v>0</v>
      </c>
      <c r="Q36" s="222"/>
      <c r="R36" s="154">
        <f>IF(ISNA(VLOOKUP($D36,'Overall Individual'!$B$2:$N$103,8,FALSE)),0,VLOOKUP($D36,'Overall Individual'!$B$2:$N$103,8,FALSE))</f>
        <v>66</v>
      </c>
      <c r="S36" s="209"/>
      <c r="T36" s="154">
        <f>IF(ISNA(VLOOKUP($D36,'Overall Individual'!$B$2:$N$103,9,FALSE)),0,VLOOKUP($D36,'Overall Individual'!$B$2:$N$103,9,FALSE))</f>
        <v>64</v>
      </c>
      <c r="U36" s="209"/>
      <c r="V36" s="155">
        <f>IF(ISNA(VLOOKUP($D36,'Overall Individual'!$B$2:$N$103,10,FALSE)),0,VLOOKUP($D36,'Overall Individual'!$B$2:$N$103,10,FALSE))</f>
        <v>78</v>
      </c>
      <c r="W36" s="209"/>
      <c r="X36" s="155">
        <f>IF(ISNA(VLOOKUP($D36,'Overall Individual'!$B$2:$N$103,11,FALSE)),0,VLOOKUP($D36,'Overall Individual'!$B$2:$N$103,11,FALSE))</f>
        <v>76</v>
      </c>
      <c r="Y36" s="209"/>
      <c r="Z36" s="155">
        <f>IF(ISNA(VLOOKUP($D36,'Overall Individual'!$B$2:$N$103,12,FALSE)),0,VLOOKUP($D36,'Overall Individual'!$B$2:$N$103,12,FALSE))</f>
        <v>0</v>
      </c>
      <c r="AA36" s="209"/>
    </row>
    <row r="37" spans="1:27" ht="12.75" customHeight="1" thickTop="1" x14ac:dyDescent="0.5">
      <c r="A37" s="210">
        <v>8</v>
      </c>
      <c r="B37" s="211" t="s">
        <v>183</v>
      </c>
      <c r="C37" s="211" t="s">
        <v>181</v>
      </c>
      <c r="D37" s="64" t="s">
        <v>143</v>
      </c>
      <c r="E37" s="78">
        <f>VLOOKUP(D37,Runners!A$1:B$155,2,FALSE)</f>
        <v>200000</v>
      </c>
      <c r="F37" s="212">
        <f>SUM(E37:E41)</f>
        <v>1000000</v>
      </c>
      <c r="G37" s="215">
        <v>3</v>
      </c>
      <c r="H37" s="66">
        <v>0</v>
      </c>
      <c r="I37" s="207">
        <v>279</v>
      </c>
      <c r="J37" s="68">
        <v>94</v>
      </c>
      <c r="K37" s="207">
        <v>435</v>
      </c>
      <c r="L37" s="68">
        <v>96</v>
      </c>
      <c r="M37" s="207">
        <v>353</v>
      </c>
      <c r="N37" s="79">
        <v>98</v>
      </c>
      <c r="O37" s="217">
        <v>351</v>
      </c>
      <c r="P37" s="151">
        <v>98</v>
      </c>
      <c r="Q37" s="220">
        <v>363</v>
      </c>
      <c r="R37" s="151">
        <f>IF(ISNA(VLOOKUP($D37,'Overall Individual'!$B$2:$N$103,8,FALSE)),0,VLOOKUP($D37,'Overall Individual'!$B$2:$N$103,8,FALSE))</f>
        <v>100</v>
      </c>
      <c r="S37" s="207">
        <f>SUM(R37:R41)</f>
        <v>342</v>
      </c>
      <c r="T37" s="151">
        <f>IF(ISNA(VLOOKUP($D37,'Overall Individual'!$B$2:$N$103,9,FALSE)),0,VLOOKUP($D37,'Overall Individual'!$B$2:$N$103,9,FALSE))</f>
        <v>97</v>
      </c>
      <c r="U37" s="207">
        <f>SUM(T37:T41)</f>
        <v>418</v>
      </c>
      <c r="V37" s="152">
        <f>IF(ISNA(VLOOKUP($D37,'Overall Individual'!$B$2:$N$103,10,FALSE)),0,VLOOKUP($D37,'Overall Individual'!$B$2:$N$103,10,FALSE))</f>
        <v>0</v>
      </c>
      <c r="W37" s="207">
        <f>SUM(V37:V41)</f>
        <v>92</v>
      </c>
      <c r="X37" s="152">
        <f>IF(ISNA(VLOOKUP($D37,'Overall Individual'!$B$2:$N$103,11,FALSE)),0,VLOOKUP($D37,'Overall Individual'!$B$2:$N$103,11,FALSE))</f>
        <v>96</v>
      </c>
      <c r="Y37" s="207">
        <f>SUM(X37:X41)</f>
        <v>285</v>
      </c>
      <c r="Z37" s="152">
        <f>IF(ISNA(VLOOKUP($D37,'Overall Individual'!$B$2:$N$103,12,FALSE)),0,VLOOKUP($D37,'Overall Individual'!$B$2:$N$103,12,FALSE))</f>
        <v>0</v>
      </c>
      <c r="AA37" s="207">
        <f>SUM(Z37:Z41)</f>
        <v>0</v>
      </c>
    </row>
    <row r="38" spans="1:27" ht="12.75" customHeight="1" x14ac:dyDescent="0.5">
      <c r="A38" s="210"/>
      <c r="B38" s="211"/>
      <c r="C38" s="211"/>
      <c r="D38" s="64" t="s">
        <v>106</v>
      </c>
      <c r="E38" s="65">
        <f>VLOOKUP(D38,Runners!A$1:B$155,2,FALSE)</f>
        <v>230000</v>
      </c>
      <c r="F38" s="213"/>
      <c r="G38" s="208"/>
      <c r="H38" s="70">
        <v>98</v>
      </c>
      <c r="I38" s="208"/>
      <c r="J38" s="71">
        <v>99</v>
      </c>
      <c r="K38" s="208"/>
      <c r="L38" s="71">
        <v>99</v>
      </c>
      <c r="M38" s="208"/>
      <c r="N38" s="72">
        <v>99</v>
      </c>
      <c r="O38" s="218"/>
      <c r="P38" s="119">
        <v>99</v>
      </c>
      <c r="Q38" s="221"/>
      <c r="R38" s="119">
        <f>IF(ISNA(VLOOKUP($D38,'Overall Individual'!$B$2:$N$103,8,FALSE)),0,VLOOKUP($D38,'Overall Individual'!$B$2:$N$103,8,FALSE))</f>
        <v>92</v>
      </c>
      <c r="S38" s="208"/>
      <c r="T38" s="119">
        <f>IF(ISNA(VLOOKUP($D38,'Overall Individual'!$B$2:$N$103,9,FALSE)),0,VLOOKUP($D38,'Overall Individual'!$B$2:$N$103,9,FALSE))</f>
        <v>90</v>
      </c>
      <c r="U38" s="208"/>
      <c r="V38" s="153">
        <f>IF(ISNA(VLOOKUP($D38,'Overall Individual'!$B$2:$N$103,10,FALSE)),0,VLOOKUP($D38,'Overall Individual'!$B$2:$N$103,10,FALSE))</f>
        <v>0</v>
      </c>
      <c r="W38" s="208"/>
      <c r="X38" s="153">
        <f>IF(ISNA(VLOOKUP($D38,'Overall Individual'!$B$2:$N$103,11,FALSE)),0,VLOOKUP($D38,'Overall Individual'!$B$2:$N$103,11,FALSE))</f>
        <v>99</v>
      </c>
      <c r="Y38" s="208"/>
      <c r="Z38" s="153">
        <f>IF(ISNA(VLOOKUP($D38,'Overall Individual'!$B$2:$N$103,12,FALSE)),0,VLOOKUP($D38,'Overall Individual'!$B$2:$N$103,12,FALSE))</f>
        <v>0</v>
      </c>
      <c r="AA38" s="208"/>
    </row>
    <row r="39" spans="1:27" ht="12.75" customHeight="1" x14ac:dyDescent="0.5">
      <c r="A39" s="210"/>
      <c r="B39" s="211"/>
      <c r="C39" s="211"/>
      <c r="D39" s="64" t="s">
        <v>152</v>
      </c>
      <c r="E39" s="65">
        <f>VLOOKUP(D39,Runners!A$1:B$155,2,FALSE)</f>
        <v>165000</v>
      </c>
      <c r="F39" s="213"/>
      <c r="G39" s="208"/>
      <c r="H39" s="70">
        <v>94</v>
      </c>
      <c r="I39" s="208"/>
      <c r="J39" s="71">
        <v>84</v>
      </c>
      <c r="K39" s="208"/>
      <c r="L39" s="71">
        <v>0</v>
      </c>
      <c r="M39" s="208"/>
      <c r="N39" s="72">
        <v>83</v>
      </c>
      <c r="O39" s="218"/>
      <c r="P39" s="119">
        <v>86</v>
      </c>
      <c r="Q39" s="221"/>
      <c r="R39" s="119">
        <f>IF(ISNA(VLOOKUP($D39,'Overall Individual'!$B$2:$N$103,8,FALSE)),0,VLOOKUP($D39,'Overall Individual'!$B$2:$N$103,8,FALSE))</f>
        <v>79</v>
      </c>
      <c r="S39" s="208"/>
      <c r="T39" s="119">
        <f>IF(ISNA(VLOOKUP($D39,'Overall Individual'!$B$2:$N$103,9,FALSE)),0,VLOOKUP($D39,'Overall Individual'!$B$2:$N$103,9,FALSE))</f>
        <v>81</v>
      </c>
      <c r="U39" s="208"/>
      <c r="V39" s="153">
        <f>IF(ISNA(VLOOKUP($D39,'Overall Individual'!$B$2:$N$103,10,FALSE)),0,VLOOKUP($D39,'Overall Individual'!$B$2:$N$103,10,FALSE))</f>
        <v>92</v>
      </c>
      <c r="W39" s="208"/>
      <c r="X39" s="153">
        <f>IF(ISNA(VLOOKUP($D39,'Overall Individual'!$B$2:$N$103,11,FALSE)),0,VLOOKUP($D39,'Overall Individual'!$B$2:$N$103,11,FALSE))</f>
        <v>90</v>
      </c>
      <c r="Y39" s="208"/>
      <c r="Z39" s="153">
        <f>IF(ISNA(VLOOKUP($D39,'Overall Individual'!$B$2:$N$103,12,FALSE)),0,VLOOKUP($D39,'Overall Individual'!$B$2:$N$103,12,FALSE))</f>
        <v>0</v>
      </c>
      <c r="AA39" s="208"/>
    </row>
    <row r="40" spans="1:27" ht="12.75" customHeight="1" x14ac:dyDescent="0.5">
      <c r="A40" s="210"/>
      <c r="B40" s="211"/>
      <c r="C40" s="211"/>
      <c r="D40" s="64" t="s">
        <v>54</v>
      </c>
      <c r="E40" s="65">
        <f>VLOOKUP(D40,Runners!A$1:B$155,2,FALSE)</f>
        <v>205000</v>
      </c>
      <c r="F40" s="213"/>
      <c r="G40" s="208"/>
      <c r="H40" s="70">
        <v>87</v>
      </c>
      <c r="I40" s="208"/>
      <c r="J40" s="71">
        <v>71</v>
      </c>
      <c r="K40" s="208"/>
      <c r="L40" s="71">
        <v>71</v>
      </c>
      <c r="M40" s="208"/>
      <c r="N40" s="72">
        <v>71</v>
      </c>
      <c r="O40" s="218"/>
      <c r="P40" s="119">
        <v>80</v>
      </c>
      <c r="Q40" s="221"/>
      <c r="R40" s="119">
        <f>IF(ISNA(VLOOKUP($D40,'Overall Individual'!$B$2:$N$103,8,FALSE)),0,VLOOKUP($D40,'Overall Individual'!$B$2:$N$103,8,FALSE))</f>
        <v>71</v>
      </c>
      <c r="S40" s="208"/>
      <c r="T40" s="119">
        <f>IF(ISNA(VLOOKUP($D40,'Overall Individual'!$B$2:$N$103,9,FALSE)),0,VLOOKUP($D40,'Overall Individual'!$B$2:$N$103,9,FALSE))</f>
        <v>66</v>
      </c>
      <c r="U40" s="208"/>
      <c r="V40" s="153">
        <f>IF(ISNA(VLOOKUP($D40,'Overall Individual'!$B$2:$N$103,10,FALSE)),0,VLOOKUP($D40,'Overall Individual'!$B$2:$N$103,10,FALSE))</f>
        <v>0</v>
      </c>
      <c r="W40" s="208"/>
      <c r="X40" s="153">
        <f>IF(ISNA(VLOOKUP($D40,'Overall Individual'!$B$2:$N$103,11,FALSE)),0,VLOOKUP($D40,'Overall Individual'!$B$2:$N$103,11,FALSE))</f>
        <v>0</v>
      </c>
      <c r="Y40" s="208"/>
      <c r="Z40" s="153">
        <f>IF(ISNA(VLOOKUP($D40,'Overall Individual'!$B$2:$N$103,12,FALSE)),0,VLOOKUP($D40,'Overall Individual'!$B$2:$N$103,12,FALSE))</f>
        <v>0</v>
      </c>
      <c r="AA40" s="208"/>
    </row>
    <row r="41" spans="1:27" ht="12.75" customHeight="1" thickBot="1" x14ac:dyDescent="0.55000000000000004">
      <c r="A41" s="210"/>
      <c r="B41" s="211"/>
      <c r="C41" s="211"/>
      <c r="D41" s="73" t="s">
        <v>144</v>
      </c>
      <c r="E41" s="80">
        <f>VLOOKUP(D41,Runners!A$1:B$155,2,FALSE)</f>
        <v>200000</v>
      </c>
      <c r="F41" s="214"/>
      <c r="G41" s="216"/>
      <c r="H41" s="74">
        <v>0</v>
      </c>
      <c r="I41" s="209"/>
      <c r="J41" s="75">
        <v>87</v>
      </c>
      <c r="K41" s="209"/>
      <c r="L41" s="75">
        <v>87</v>
      </c>
      <c r="M41" s="209"/>
      <c r="N41" s="76">
        <v>0</v>
      </c>
      <c r="O41" s="219"/>
      <c r="P41" s="154">
        <v>0</v>
      </c>
      <c r="Q41" s="222"/>
      <c r="R41" s="154">
        <f>IF(ISNA(VLOOKUP($D41,'Overall Individual'!$B$2:$N$103,8,FALSE)),0,VLOOKUP($D41,'Overall Individual'!$B$2:$N$103,8,FALSE))</f>
        <v>0</v>
      </c>
      <c r="S41" s="209"/>
      <c r="T41" s="154">
        <f>IF(ISNA(VLOOKUP($D41,'Overall Individual'!$B$2:$N$103,9,FALSE)),0,VLOOKUP($D41,'Overall Individual'!$B$2:$N$103,9,FALSE))</f>
        <v>84</v>
      </c>
      <c r="U41" s="209"/>
      <c r="V41" s="155">
        <f>IF(ISNA(VLOOKUP($D41,'Overall Individual'!$B$2:$N$103,10,FALSE)),0,VLOOKUP($D41,'Overall Individual'!$B$2:$N$103,10,FALSE))</f>
        <v>0</v>
      </c>
      <c r="W41" s="209"/>
      <c r="X41" s="155">
        <f>IF(ISNA(VLOOKUP($D41,'Overall Individual'!$B$2:$N$103,11,FALSE)),0,VLOOKUP($D41,'Overall Individual'!$B$2:$N$103,11,FALSE))</f>
        <v>0</v>
      </c>
      <c r="Y41" s="209"/>
      <c r="Z41" s="155">
        <f>IF(ISNA(VLOOKUP($D41,'Overall Individual'!$B$2:$N$103,12,FALSE)),0,VLOOKUP($D41,'Overall Individual'!$B$2:$N$103,12,FALSE))</f>
        <v>0</v>
      </c>
      <c r="AA41" s="209"/>
    </row>
    <row r="42" spans="1:27" ht="12.75" customHeight="1" thickTop="1" x14ac:dyDescent="0.5">
      <c r="A42" s="210">
        <v>9</v>
      </c>
      <c r="B42" s="210" t="s">
        <v>184</v>
      </c>
      <c r="C42" s="211" t="s">
        <v>90</v>
      </c>
      <c r="D42" s="82" t="s">
        <v>119</v>
      </c>
      <c r="E42" s="78">
        <f>VLOOKUP(D42,Runners!A$1:B$155,2,FALSE)</f>
        <v>190000</v>
      </c>
      <c r="F42" s="212">
        <f>SUM(E42:E46)</f>
        <v>1000000</v>
      </c>
      <c r="G42" s="215">
        <v>3</v>
      </c>
      <c r="H42" s="66">
        <v>85</v>
      </c>
      <c r="I42" s="207">
        <v>347</v>
      </c>
      <c r="J42" s="68">
        <v>0</v>
      </c>
      <c r="K42" s="207">
        <v>248</v>
      </c>
      <c r="L42" s="68">
        <v>68</v>
      </c>
      <c r="M42" s="207">
        <v>399</v>
      </c>
      <c r="N42" s="79">
        <v>81</v>
      </c>
      <c r="O42" s="217">
        <v>415</v>
      </c>
      <c r="P42" s="151">
        <v>0</v>
      </c>
      <c r="Q42" s="220">
        <v>258</v>
      </c>
      <c r="R42" s="151">
        <f>IF(ISNA(VLOOKUP($D42,'Overall Individual'!$B$2:$N$103,8,FALSE)),0,VLOOKUP($D42,'Overall Individual'!$B$2:$N$103,8,FALSE))</f>
        <v>85</v>
      </c>
      <c r="S42" s="207">
        <f>SUM(R42:R46)</f>
        <v>430</v>
      </c>
      <c r="T42" s="151">
        <f>IF(ISNA(VLOOKUP($D42,'Overall Individual'!$B$2:$N$103,9,FALSE)),0,VLOOKUP($D42,'Overall Individual'!$B$2:$N$103,9,FALSE))</f>
        <v>82</v>
      </c>
      <c r="U42" s="207">
        <f>SUM(T42:T46)</f>
        <v>411</v>
      </c>
      <c r="V42" s="152">
        <f>IF(ISNA(VLOOKUP($D42,'Overall Individual'!$B$2:$N$103,10,FALSE)),0,VLOOKUP($D42,'Overall Individual'!$B$2:$N$103,10,FALSE))</f>
        <v>0</v>
      </c>
      <c r="W42" s="207">
        <f>SUM(V42:V46)</f>
        <v>169</v>
      </c>
      <c r="X42" s="152">
        <f>IF(ISNA(VLOOKUP($D42,'Overall Individual'!$B$2:$N$103,11,FALSE)),0,VLOOKUP($D42,'Overall Individual'!$B$2:$N$103,11,FALSE))</f>
        <v>85</v>
      </c>
      <c r="Y42" s="207">
        <f>SUM(X42:X46)</f>
        <v>342</v>
      </c>
      <c r="Z42" s="152">
        <f>IF(ISNA(VLOOKUP($D42,'Overall Individual'!$B$2:$N$103,12,FALSE)),0,VLOOKUP($D42,'Overall Individual'!$B$2:$N$103,12,FALSE))</f>
        <v>0</v>
      </c>
      <c r="AA42" s="207">
        <f>SUM(Z42:Z46)</f>
        <v>0</v>
      </c>
    </row>
    <row r="43" spans="1:27" ht="12.75" customHeight="1" x14ac:dyDescent="0.5">
      <c r="A43" s="210"/>
      <c r="B43" s="210"/>
      <c r="C43" s="211"/>
      <c r="D43" s="83" t="s">
        <v>150</v>
      </c>
      <c r="E43" s="65">
        <f>VLOOKUP(D43,Runners!A$1:B$155,2,FALSE)</f>
        <v>180000</v>
      </c>
      <c r="F43" s="213"/>
      <c r="G43" s="208"/>
      <c r="H43" s="70">
        <v>0</v>
      </c>
      <c r="I43" s="208"/>
      <c r="J43" s="71">
        <v>70</v>
      </c>
      <c r="K43" s="208"/>
      <c r="L43" s="71">
        <v>78</v>
      </c>
      <c r="M43" s="208"/>
      <c r="N43" s="72">
        <v>82</v>
      </c>
      <c r="O43" s="218"/>
      <c r="P43" s="119">
        <v>85</v>
      </c>
      <c r="Q43" s="221"/>
      <c r="R43" s="119">
        <f>IF(ISNA(VLOOKUP($D43,'Overall Individual'!$B$2:$N$103,8,FALSE)),0,VLOOKUP($D43,'Overall Individual'!$B$2:$N$103,8,FALSE))</f>
        <v>83</v>
      </c>
      <c r="S43" s="208"/>
      <c r="T43" s="119">
        <f>IF(ISNA(VLOOKUP($D43,'Overall Individual'!$B$2:$N$103,9,FALSE)),0,VLOOKUP($D43,'Overall Individual'!$B$2:$N$103,9,FALSE))</f>
        <v>77</v>
      </c>
      <c r="U43" s="208"/>
      <c r="V43" s="153">
        <f>IF(ISNA(VLOOKUP($D43,'Overall Individual'!$B$2:$N$103,10,FALSE)),0,VLOOKUP($D43,'Overall Individual'!$B$2:$N$103,10,FALSE))</f>
        <v>0</v>
      </c>
      <c r="W43" s="208"/>
      <c r="X43" s="153">
        <f>IF(ISNA(VLOOKUP($D43,'Overall Individual'!$B$2:$N$103,11,FALSE)),0,VLOOKUP($D43,'Overall Individual'!$B$2:$N$103,11,FALSE))</f>
        <v>71</v>
      </c>
      <c r="Y43" s="208"/>
      <c r="Z43" s="153">
        <f>IF(ISNA(VLOOKUP($D43,'Overall Individual'!$B$2:$N$103,12,FALSE)),0,VLOOKUP($D43,'Overall Individual'!$B$2:$N$103,12,FALSE))</f>
        <v>0</v>
      </c>
      <c r="AA43" s="208"/>
    </row>
    <row r="44" spans="1:27" ht="12.75" customHeight="1" x14ac:dyDescent="0.5">
      <c r="A44" s="210"/>
      <c r="B44" s="210"/>
      <c r="C44" s="211"/>
      <c r="D44" s="83" t="s">
        <v>9</v>
      </c>
      <c r="E44" s="65">
        <f>VLOOKUP(D44,Runners!A$1:B$155,2,FALSE)</f>
        <v>230000</v>
      </c>
      <c r="F44" s="213"/>
      <c r="G44" s="208"/>
      <c r="H44" s="70">
        <v>86</v>
      </c>
      <c r="I44" s="208"/>
      <c r="J44" s="71">
        <v>78</v>
      </c>
      <c r="K44" s="208"/>
      <c r="L44" s="71">
        <v>83</v>
      </c>
      <c r="M44" s="208"/>
      <c r="N44" s="72">
        <v>80</v>
      </c>
      <c r="O44" s="218"/>
      <c r="P44" s="119">
        <v>95</v>
      </c>
      <c r="Q44" s="221"/>
      <c r="R44" s="119">
        <f>IF(ISNA(VLOOKUP($D44,'Overall Individual'!$B$2:$N$103,8,FALSE)),0,VLOOKUP($D44,'Overall Individual'!$B$2:$N$103,8,FALSE))</f>
        <v>88</v>
      </c>
      <c r="S44" s="208"/>
      <c r="T44" s="119">
        <f>IF(ISNA(VLOOKUP($D44,'Overall Individual'!$B$2:$N$103,9,FALSE)),0,VLOOKUP($D44,'Overall Individual'!$B$2:$N$103,9,FALSE))</f>
        <v>74</v>
      </c>
      <c r="U44" s="208"/>
      <c r="V44" s="153">
        <f>IF(ISNA(VLOOKUP($D44,'Overall Individual'!$B$2:$N$103,10,FALSE)),0,VLOOKUP($D44,'Overall Individual'!$B$2:$N$103,10,FALSE))</f>
        <v>83</v>
      </c>
      <c r="W44" s="208"/>
      <c r="X44" s="153">
        <f>IF(ISNA(VLOOKUP($D44,'Overall Individual'!$B$2:$N$103,11,FALSE)),0,VLOOKUP($D44,'Overall Individual'!$B$2:$N$103,11,FALSE))</f>
        <v>0</v>
      </c>
      <c r="Y44" s="208"/>
      <c r="Z44" s="153">
        <f>IF(ISNA(VLOOKUP($D44,'Overall Individual'!$B$2:$N$103,12,FALSE)),0,VLOOKUP($D44,'Overall Individual'!$B$2:$N$103,12,FALSE))</f>
        <v>0</v>
      </c>
      <c r="AA44" s="208"/>
    </row>
    <row r="45" spans="1:27" ht="12.75" customHeight="1" x14ac:dyDescent="0.5">
      <c r="A45" s="210"/>
      <c r="B45" s="210"/>
      <c r="C45" s="211"/>
      <c r="D45" s="83" t="s">
        <v>141</v>
      </c>
      <c r="E45" s="65">
        <f>VLOOKUP(D45,Runners!A$1:B$155,2,FALSE)</f>
        <v>220000</v>
      </c>
      <c r="F45" s="213"/>
      <c r="G45" s="208"/>
      <c r="H45" s="70">
        <v>77</v>
      </c>
      <c r="I45" s="208"/>
      <c r="J45" s="71">
        <v>0</v>
      </c>
      <c r="K45" s="208"/>
      <c r="L45" s="71">
        <v>70</v>
      </c>
      <c r="M45" s="208"/>
      <c r="N45" s="72">
        <v>72</v>
      </c>
      <c r="O45" s="218"/>
      <c r="P45" s="119">
        <v>78</v>
      </c>
      <c r="Q45" s="221"/>
      <c r="R45" s="119">
        <f>IF(ISNA(VLOOKUP($D45,'Overall Individual'!$B$2:$N$103,8,FALSE)),0,VLOOKUP($D45,'Overall Individual'!$B$2:$N$103,8,FALSE))</f>
        <v>75</v>
      </c>
      <c r="S45" s="208"/>
      <c r="T45" s="119">
        <f>IF(ISNA(VLOOKUP($D45,'Overall Individual'!$B$2:$N$103,9,FALSE)),0,VLOOKUP($D45,'Overall Individual'!$B$2:$N$103,9,FALSE))</f>
        <v>78</v>
      </c>
      <c r="U45" s="208"/>
      <c r="V45" s="153">
        <f>IF(ISNA(VLOOKUP($D45,'Overall Individual'!$B$2:$N$103,10,FALSE)),0,VLOOKUP($D45,'Overall Individual'!$B$2:$N$103,10,FALSE))</f>
        <v>86</v>
      </c>
      <c r="W45" s="208"/>
      <c r="X45" s="153">
        <f>IF(ISNA(VLOOKUP($D45,'Overall Individual'!$B$2:$N$103,11,FALSE)),0,VLOOKUP($D45,'Overall Individual'!$B$2:$N$103,11,FALSE))</f>
        <v>86</v>
      </c>
      <c r="Y45" s="208"/>
      <c r="Z45" s="153">
        <f>IF(ISNA(VLOOKUP($D45,'Overall Individual'!$B$2:$N$103,12,FALSE)),0,VLOOKUP($D45,'Overall Individual'!$B$2:$N$103,12,FALSE))</f>
        <v>0</v>
      </c>
      <c r="AA45" s="208"/>
    </row>
    <row r="46" spans="1:27" ht="12.75" customHeight="1" thickBot="1" x14ac:dyDescent="0.55000000000000004">
      <c r="A46" s="210"/>
      <c r="B46" s="210"/>
      <c r="C46" s="211"/>
      <c r="D46" s="84" t="s">
        <v>149</v>
      </c>
      <c r="E46" s="80">
        <f>VLOOKUP(D46,Runners!A$1:B$155,2,FALSE)</f>
        <v>180000</v>
      </c>
      <c r="F46" s="214"/>
      <c r="G46" s="216"/>
      <c r="H46" s="74">
        <v>99</v>
      </c>
      <c r="I46" s="209"/>
      <c r="J46" s="75">
        <v>100</v>
      </c>
      <c r="K46" s="209"/>
      <c r="L46" s="75">
        <v>100</v>
      </c>
      <c r="M46" s="209"/>
      <c r="N46" s="76">
        <v>100</v>
      </c>
      <c r="O46" s="219"/>
      <c r="P46" s="154">
        <v>0</v>
      </c>
      <c r="Q46" s="222"/>
      <c r="R46" s="154">
        <f>IF(ISNA(VLOOKUP($D46,'Overall Individual'!$B$2:$N$103,8,FALSE)),0,VLOOKUP($D46,'Overall Individual'!$B$2:$N$103,8,FALSE))</f>
        <v>99</v>
      </c>
      <c r="S46" s="209"/>
      <c r="T46" s="154">
        <f>IF(ISNA(VLOOKUP($D46,'Overall Individual'!$B$2:$N$103,9,FALSE)),0,VLOOKUP($D46,'Overall Individual'!$B$2:$N$103,9,FALSE))</f>
        <v>100</v>
      </c>
      <c r="U46" s="209"/>
      <c r="V46" s="155">
        <f>IF(ISNA(VLOOKUP($D46,'Overall Individual'!$B$2:$N$103,10,FALSE)),0,VLOOKUP($D46,'Overall Individual'!$B$2:$N$103,10,FALSE))</f>
        <v>0</v>
      </c>
      <c r="W46" s="209"/>
      <c r="X46" s="155">
        <f>IF(ISNA(VLOOKUP($D46,'Overall Individual'!$B$2:$N$103,11,FALSE)),0,VLOOKUP($D46,'Overall Individual'!$B$2:$N$103,11,FALSE))</f>
        <v>100</v>
      </c>
      <c r="Y46" s="209"/>
      <c r="Z46" s="155">
        <f>IF(ISNA(VLOOKUP($D46,'Overall Individual'!$B$2:$N$103,12,FALSE)),0,VLOOKUP($D46,'Overall Individual'!$B$2:$N$103,12,FALSE))</f>
        <v>0</v>
      </c>
      <c r="AA46" s="209"/>
    </row>
    <row r="47" spans="1:27" ht="12.75" customHeight="1" thickTop="1" x14ac:dyDescent="0.5">
      <c r="A47" s="210">
        <v>10</v>
      </c>
      <c r="B47" s="211" t="s">
        <v>185</v>
      </c>
      <c r="C47" s="211" t="s">
        <v>127</v>
      </c>
      <c r="D47" s="77" t="s">
        <v>133</v>
      </c>
      <c r="E47" s="78">
        <f>VLOOKUP(D47,Runners!A$1:B$155,2,FALSE)</f>
        <v>240000</v>
      </c>
      <c r="F47" s="212">
        <f>SUM(E47:E51)</f>
        <v>1000000</v>
      </c>
      <c r="G47" s="215">
        <v>3</v>
      </c>
      <c r="H47" s="66">
        <v>0</v>
      </c>
      <c r="I47" s="207">
        <v>256</v>
      </c>
      <c r="J47" s="68">
        <v>0</v>
      </c>
      <c r="K47" s="207">
        <v>223</v>
      </c>
      <c r="L47" s="68">
        <v>0</v>
      </c>
      <c r="M47" s="207">
        <v>300</v>
      </c>
      <c r="N47" s="79">
        <v>0</v>
      </c>
      <c r="O47" s="217">
        <v>184</v>
      </c>
      <c r="P47" s="151">
        <v>0</v>
      </c>
      <c r="Q47" s="220">
        <v>225</v>
      </c>
      <c r="R47" s="151">
        <f>IF(ISNA(VLOOKUP($D47,'Overall Individual'!$B$2:$N$103,8,FALSE)),0,VLOOKUP($D47,'Overall Individual'!$B$2:$N$103,8,FALSE))</f>
        <v>89</v>
      </c>
      <c r="S47" s="207">
        <f>SUM(R47:R51)</f>
        <v>270</v>
      </c>
      <c r="T47" s="151">
        <f>IF(ISNA(VLOOKUP($D47,'Overall Individual'!$B$2:$N$103,9,FALSE)),0,VLOOKUP($D47,'Overall Individual'!$B$2:$N$103,9,FALSE))</f>
        <v>87</v>
      </c>
      <c r="U47" s="207">
        <f>SUM(T47:T51)</f>
        <v>271</v>
      </c>
      <c r="V47" s="152">
        <f>IF(ISNA(VLOOKUP($D47,'Overall Individual'!$B$2:$N$103,10,FALSE)),0,VLOOKUP($D47,'Overall Individual'!$B$2:$N$103,10,FALSE))</f>
        <v>0</v>
      </c>
      <c r="W47" s="207">
        <f>SUM(V47:V51)</f>
        <v>194</v>
      </c>
      <c r="X47" s="152">
        <f>IF(ISNA(VLOOKUP($D47,'Overall Individual'!$B$2:$N$103,11,FALSE)),0,VLOOKUP($D47,'Overall Individual'!$B$2:$N$103,11,FALSE))</f>
        <v>0</v>
      </c>
      <c r="Y47" s="207">
        <f>SUM(X47:X51)</f>
        <v>97</v>
      </c>
      <c r="Z47" s="152">
        <f>IF(ISNA(VLOOKUP($D47,'Overall Individual'!$B$2:$N$103,12,FALSE)),0,VLOOKUP($D47,'Overall Individual'!$B$2:$N$103,12,FALSE))</f>
        <v>0</v>
      </c>
      <c r="AA47" s="207">
        <f>SUM(Z47:Z51)</f>
        <v>0</v>
      </c>
    </row>
    <row r="48" spans="1:27" ht="12.75" customHeight="1" x14ac:dyDescent="0.5">
      <c r="A48" s="210"/>
      <c r="B48" s="211"/>
      <c r="C48" s="211"/>
      <c r="D48" s="64" t="s">
        <v>92</v>
      </c>
      <c r="E48" s="65">
        <f>VLOOKUP(D48,Runners!A$1:B$155,2,FALSE)</f>
        <v>215000</v>
      </c>
      <c r="F48" s="213"/>
      <c r="G48" s="208"/>
      <c r="H48" s="70">
        <v>64</v>
      </c>
      <c r="I48" s="208"/>
      <c r="J48" s="71">
        <v>38</v>
      </c>
      <c r="K48" s="208"/>
      <c r="L48" s="71">
        <v>43</v>
      </c>
      <c r="M48" s="208"/>
      <c r="N48" s="72">
        <v>0</v>
      </c>
      <c r="O48" s="218"/>
      <c r="P48" s="119">
        <v>54</v>
      </c>
      <c r="Q48" s="221"/>
      <c r="R48" s="119">
        <f>IF(ISNA(VLOOKUP($D48,'Overall Individual'!$B$2:$N$103,8,FALSE)),0,VLOOKUP($D48,'Overall Individual'!$B$2:$N$103,8,FALSE))</f>
        <v>0</v>
      </c>
      <c r="S48" s="208"/>
      <c r="T48" s="119">
        <f>IF(ISNA(VLOOKUP($D48,'Overall Individual'!$B$2:$N$103,9,FALSE)),0,VLOOKUP($D48,'Overall Individual'!$B$2:$N$103,9,FALSE))</f>
        <v>0</v>
      </c>
      <c r="U48" s="208"/>
      <c r="V48" s="153">
        <f>IF(ISNA(VLOOKUP($D48,'Overall Individual'!$B$2:$N$103,10,FALSE)),0,VLOOKUP($D48,'Overall Individual'!$B$2:$N$103,10,FALSE))</f>
        <v>0</v>
      </c>
      <c r="W48" s="208"/>
      <c r="X48" s="153">
        <f>IF(ISNA(VLOOKUP($D48,'Overall Individual'!$B$2:$N$103,11,FALSE)),0,VLOOKUP($D48,'Overall Individual'!$B$2:$N$103,11,FALSE))</f>
        <v>0</v>
      </c>
      <c r="Y48" s="208"/>
      <c r="Z48" s="153">
        <f>IF(ISNA(VLOOKUP($D48,'Overall Individual'!$B$2:$N$103,12,FALSE)),0,VLOOKUP($D48,'Overall Individual'!$B$2:$N$103,12,FALSE))</f>
        <v>0</v>
      </c>
      <c r="AA48" s="208"/>
    </row>
    <row r="49" spans="1:30" ht="12.75" customHeight="1" x14ac:dyDescent="0.5">
      <c r="A49" s="210"/>
      <c r="B49" s="211"/>
      <c r="C49" s="211"/>
      <c r="D49" s="64" t="s">
        <v>109</v>
      </c>
      <c r="E49" s="65">
        <f>VLOOKUP(D49,Runners!A$1:B$155,2,FALSE)</f>
        <v>215000</v>
      </c>
      <c r="F49" s="213"/>
      <c r="G49" s="208"/>
      <c r="H49" s="70">
        <v>97</v>
      </c>
      <c r="I49" s="208"/>
      <c r="J49" s="71">
        <v>95</v>
      </c>
      <c r="K49" s="208"/>
      <c r="L49" s="71">
        <v>94</v>
      </c>
      <c r="M49" s="208"/>
      <c r="N49" s="72">
        <v>96</v>
      </c>
      <c r="O49" s="218"/>
      <c r="P49" s="119">
        <v>83</v>
      </c>
      <c r="Q49" s="221"/>
      <c r="R49" s="119">
        <f>IF(ISNA(VLOOKUP($D49,'Overall Individual'!$B$2:$N$103,8,FALSE)),0,VLOOKUP($D49,'Overall Individual'!$B$2:$N$103,8,FALSE))</f>
        <v>95</v>
      </c>
      <c r="S49" s="208"/>
      <c r="T49" s="119">
        <f>IF(ISNA(VLOOKUP($D49,'Overall Individual'!$B$2:$N$103,9,FALSE)),0,VLOOKUP($D49,'Overall Individual'!$B$2:$N$103,9,FALSE))</f>
        <v>96</v>
      </c>
      <c r="U49" s="208"/>
      <c r="V49" s="153">
        <f>IF(ISNA(VLOOKUP($D49,'Overall Individual'!$B$2:$N$103,10,FALSE)),0,VLOOKUP($D49,'Overall Individual'!$B$2:$N$103,10,FALSE))</f>
        <v>100</v>
      </c>
      <c r="W49" s="208"/>
      <c r="X49" s="153">
        <f>IF(ISNA(VLOOKUP($D49,'Overall Individual'!$B$2:$N$103,11,FALSE)),0,VLOOKUP($D49,'Overall Individual'!$B$2:$N$103,11,FALSE))</f>
        <v>97</v>
      </c>
      <c r="Y49" s="208"/>
      <c r="Z49" s="153">
        <f>IF(ISNA(VLOOKUP($D49,'Overall Individual'!$B$2:$N$103,12,FALSE)),0,VLOOKUP($D49,'Overall Individual'!$B$2:$N$103,12,FALSE))</f>
        <v>0</v>
      </c>
      <c r="AA49" s="208"/>
    </row>
    <row r="50" spans="1:30" ht="12.75" customHeight="1" x14ac:dyDescent="0.5">
      <c r="A50" s="210"/>
      <c r="B50" s="211"/>
      <c r="C50" s="211"/>
      <c r="D50" s="64" t="s">
        <v>186</v>
      </c>
      <c r="E50" s="65">
        <f>VLOOKUP(D50,Runners!A$1:B$155,2,FALSE)</f>
        <v>105000</v>
      </c>
      <c r="F50" s="213"/>
      <c r="G50" s="208"/>
      <c r="H50" s="70">
        <v>95</v>
      </c>
      <c r="I50" s="208"/>
      <c r="J50" s="71">
        <v>90</v>
      </c>
      <c r="K50" s="208"/>
      <c r="L50" s="71">
        <v>86</v>
      </c>
      <c r="M50" s="208"/>
      <c r="N50" s="72">
        <v>88</v>
      </c>
      <c r="O50" s="218"/>
      <c r="P50" s="119">
        <v>0</v>
      </c>
      <c r="Q50" s="221"/>
      <c r="R50" s="119">
        <f>IF(ISNA(VLOOKUP($D50,'Overall Individual'!$B$2:$N$103,8,FALSE)),0,VLOOKUP($D50,'Overall Individual'!$B$2:$N$103,8,FALSE))</f>
        <v>86</v>
      </c>
      <c r="S50" s="208"/>
      <c r="T50" s="119">
        <f>IF(ISNA(VLOOKUP($D50,'Overall Individual'!$B$2:$N$103,9,FALSE)),0,VLOOKUP($D50,'Overall Individual'!$B$2:$N$103,9,FALSE))</f>
        <v>88</v>
      </c>
      <c r="U50" s="208"/>
      <c r="V50" s="153">
        <f>IF(ISNA(VLOOKUP($D50,'Overall Individual'!$B$2:$N$103,10,FALSE)),0,VLOOKUP($D50,'Overall Individual'!$B$2:$N$103,10,FALSE))</f>
        <v>0</v>
      </c>
      <c r="W50" s="208"/>
      <c r="X50" s="153">
        <f>IF(ISNA(VLOOKUP($D50,'Overall Individual'!$B$2:$N$103,11,FALSE)),0,VLOOKUP($D50,'Overall Individual'!$B$2:$N$103,11,FALSE))</f>
        <v>0</v>
      </c>
      <c r="Y50" s="208"/>
      <c r="Z50" s="153">
        <f>IF(ISNA(VLOOKUP($D50,'Overall Individual'!$B$2:$N$103,12,FALSE)),0,VLOOKUP($D50,'Overall Individual'!$B$2:$N$103,12,FALSE))</f>
        <v>0</v>
      </c>
      <c r="AA50" s="208"/>
    </row>
    <row r="51" spans="1:30" ht="12.75" customHeight="1" thickBot="1" x14ac:dyDescent="0.55000000000000004">
      <c r="A51" s="210"/>
      <c r="B51" s="211"/>
      <c r="C51" s="211"/>
      <c r="D51" s="73" t="s">
        <v>139</v>
      </c>
      <c r="E51" s="80">
        <f>VLOOKUP(D51,Runners!A$1:B$155,2,FALSE)</f>
        <v>225000</v>
      </c>
      <c r="F51" s="214"/>
      <c r="G51" s="216"/>
      <c r="H51" s="74">
        <v>0</v>
      </c>
      <c r="I51" s="209"/>
      <c r="J51" s="75">
        <v>0</v>
      </c>
      <c r="K51" s="209"/>
      <c r="L51" s="75">
        <v>77</v>
      </c>
      <c r="M51" s="209"/>
      <c r="N51" s="76">
        <v>0</v>
      </c>
      <c r="O51" s="219"/>
      <c r="P51" s="154">
        <v>88</v>
      </c>
      <c r="Q51" s="222"/>
      <c r="R51" s="154">
        <f>IF(ISNA(VLOOKUP($D51,'Overall Individual'!$B$2:$N$103,8,FALSE)),0,VLOOKUP($D51,'Overall Individual'!$B$2:$N$103,8,FALSE))</f>
        <v>0</v>
      </c>
      <c r="S51" s="209"/>
      <c r="T51" s="154">
        <f>IF(ISNA(VLOOKUP($D51,'Overall Individual'!$B$2:$N$103,9,FALSE)),0,VLOOKUP($D51,'Overall Individual'!$B$2:$N$103,9,FALSE))</f>
        <v>0</v>
      </c>
      <c r="U51" s="209"/>
      <c r="V51" s="155">
        <f>IF(ISNA(VLOOKUP($D51,'Overall Individual'!$B$2:$N$103,10,FALSE)),0,VLOOKUP($D51,'Overall Individual'!$B$2:$N$103,10,FALSE))</f>
        <v>94</v>
      </c>
      <c r="W51" s="209"/>
      <c r="X51" s="155">
        <f>IF(ISNA(VLOOKUP($D51,'Overall Individual'!$B$2:$N$103,11,FALSE)),0,VLOOKUP($D51,'Overall Individual'!$B$2:$N$103,11,FALSE))</f>
        <v>0</v>
      </c>
      <c r="Y51" s="209"/>
      <c r="Z51" s="155">
        <f>IF(ISNA(VLOOKUP($D51,'Overall Individual'!$B$2:$N$103,12,FALSE)),0,VLOOKUP($D51,'Overall Individual'!$B$2:$N$103,12,FALSE))</f>
        <v>0</v>
      </c>
      <c r="AA51" s="209"/>
    </row>
    <row r="52" spans="1:30" ht="12.75" customHeight="1" thickTop="1" x14ac:dyDescent="0.5">
      <c r="A52" s="210">
        <v>11</v>
      </c>
      <c r="B52" s="211" t="s">
        <v>187</v>
      </c>
      <c r="C52" s="211" t="s">
        <v>127</v>
      </c>
      <c r="D52" s="64" t="s">
        <v>106</v>
      </c>
      <c r="E52" s="78">
        <f>VLOOKUP(D52,Runners!A$1:B$155,2,FALSE)</f>
        <v>230000</v>
      </c>
      <c r="F52" s="212">
        <f>SUM(E52:E56)</f>
        <v>1000000</v>
      </c>
      <c r="G52" s="215">
        <v>3</v>
      </c>
      <c r="H52" s="66">
        <v>98</v>
      </c>
      <c r="I52" s="207">
        <v>350</v>
      </c>
      <c r="J52" s="68">
        <v>99</v>
      </c>
      <c r="K52" s="207">
        <v>353</v>
      </c>
      <c r="L52" s="68">
        <v>99</v>
      </c>
      <c r="M52" s="207">
        <v>339</v>
      </c>
      <c r="N52" s="79">
        <v>99</v>
      </c>
      <c r="O52" s="217">
        <v>425</v>
      </c>
      <c r="P52" s="151">
        <v>99</v>
      </c>
      <c r="Q52" s="220">
        <v>334</v>
      </c>
      <c r="R52" s="151">
        <f>IF(ISNA(VLOOKUP($D52,'Overall Individual'!$B$2:$N$103,8,FALSE)),0,VLOOKUP($D52,'Overall Individual'!$B$2:$N$103,8,FALSE))</f>
        <v>92</v>
      </c>
      <c r="S52" s="207">
        <f>SUM(R52:R56)</f>
        <v>419</v>
      </c>
      <c r="T52" s="151">
        <f>IF(ISNA(VLOOKUP($D52,'Overall Individual'!$B$2:$N$103,9,FALSE)),0,VLOOKUP($D52,'Overall Individual'!$B$2:$N$103,9,FALSE))</f>
        <v>90</v>
      </c>
      <c r="U52" s="207">
        <f>SUM(T52:T56)</f>
        <v>410</v>
      </c>
      <c r="V52" s="152">
        <f>IF(ISNA(VLOOKUP($D52,'Overall Individual'!$B$2:$N$103,10,FALSE)),0,VLOOKUP($D52,'Overall Individual'!$B$2:$N$103,10,FALSE))</f>
        <v>0</v>
      </c>
      <c r="W52" s="207">
        <f>SUM(V52:V56)</f>
        <v>182</v>
      </c>
      <c r="X52" s="152">
        <f>IF(ISNA(VLOOKUP($D52,'Overall Individual'!$B$2:$N$103,11,FALSE)),0,VLOOKUP($D52,'Overall Individual'!$B$2:$N$103,11,FALSE))</f>
        <v>99</v>
      </c>
      <c r="Y52" s="207">
        <f>SUM(X52:X56)</f>
        <v>355</v>
      </c>
      <c r="Z52" s="152">
        <f>IF(ISNA(VLOOKUP($D52,'Overall Individual'!$B$2:$N$103,12,FALSE)),0,VLOOKUP($D52,'Overall Individual'!$B$2:$N$103,12,FALSE))</f>
        <v>0</v>
      </c>
      <c r="AA52" s="207">
        <f>SUM(Z52:Z56)</f>
        <v>0</v>
      </c>
    </row>
    <row r="53" spans="1:30" ht="12.75" customHeight="1" x14ac:dyDescent="0.5">
      <c r="A53" s="210"/>
      <c r="B53" s="211"/>
      <c r="C53" s="211"/>
      <c r="D53" s="64" t="s">
        <v>95</v>
      </c>
      <c r="E53" s="65">
        <f>VLOOKUP(D53,Runners!A$1:B$155,2,FALSE)</f>
        <v>195000</v>
      </c>
      <c r="F53" s="213"/>
      <c r="G53" s="208"/>
      <c r="H53" s="70">
        <v>80</v>
      </c>
      <c r="I53" s="208"/>
      <c r="J53" s="71">
        <v>75</v>
      </c>
      <c r="K53" s="208"/>
      <c r="L53" s="71">
        <v>0</v>
      </c>
      <c r="M53" s="208"/>
      <c r="N53" s="72">
        <v>73</v>
      </c>
      <c r="O53" s="218"/>
      <c r="P53" s="119">
        <v>65</v>
      </c>
      <c r="Q53" s="221"/>
      <c r="R53" s="119">
        <f>IF(ISNA(VLOOKUP($D53,'Overall Individual'!$B$2:$N$103,8,FALSE)),0,VLOOKUP($D53,'Overall Individual'!$B$2:$N$103,8,FALSE))</f>
        <v>70</v>
      </c>
      <c r="S53" s="208"/>
      <c r="T53" s="119">
        <f>IF(ISNA(VLOOKUP($D53,'Overall Individual'!$B$2:$N$103,9,FALSE)),0,VLOOKUP($D53,'Overall Individual'!$B$2:$N$103,9,FALSE))</f>
        <v>63</v>
      </c>
      <c r="U53" s="208"/>
      <c r="V53" s="153">
        <f>IF(ISNA(VLOOKUP($D53,'Overall Individual'!$B$2:$N$103,10,FALSE)),0,VLOOKUP($D53,'Overall Individual'!$B$2:$N$103,10,FALSE))</f>
        <v>0</v>
      </c>
      <c r="W53" s="208"/>
      <c r="X53" s="153">
        <f>IF(ISNA(VLOOKUP($D53,'Overall Individual'!$B$2:$N$103,11,FALSE)),0,VLOOKUP($D53,'Overall Individual'!$B$2:$N$103,11,FALSE))</f>
        <v>75</v>
      </c>
      <c r="Y53" s="208"/>
      <c r="Z53" s="153">
        <f>IF(ISNA(VLOOKUP($D53,'Overall Individual'!$B$2:$N$103,12,FALSE)),0,VLOOKUP($D53,'Overall Individual'!$B$2:$N$103,12,FALSE))</f>
        <v>0</v>
      </c>
      <c r="AA53" s="208"/>
    </row>
    <row r="54" spans="1:30" ht="12.75" customHeight="1" x14ac:dyDescent="0.5">
      <c r="A54" s="210"/>
      <c r="B54" s="211"/>
      <c r="C54" s="211"/>
      <c r="D54" s="64" t="s">
        <v>186</v>
      </c>
      <c r="E54" s="65">
        <f>VLOOKUP(D54,Runners!A$1:B$155,2,FALSE)</f>
        <v>105000</v>
      </c>
      <c r="F54" s="213"/>
      <c r="G54" s="208"/>
      <c r="H54" s="70">
        <v>95</v>
      </c>
      <c r="I54" s="208"/>
      <c r="J54" s="71">
        <v>90</v>
      </c>
      <c r="K54" s="208"/>
      <c r="L54" s="71">
        <v>86</v>
      </c>
      <c r="M54" s="208"/>
      <c r="N54" s="72">
        <v>88</v>
      </c>
      <c r="O54" s="218"/>
      <c r="P54" s="119">
        <v>0</v>
      </c>
      <c r="Q54" s="221"/>
      <c r="R54" s="119">
        <f>IF(ISNA(VLOOKUP($D54,'Overall Individual'!$B$2:$N$103,8,FALSE)),0,VLOOKUP($D54,'Overall Individual'!$B$2:$N$103,8,FALSE))</f>
        <v>86</v>
      </c>
      <c r="S54" s="208"/>
      <c r="T54" s="119">
        <f>IF(ISNA(VLOOKUP($D54,'Overall Individual'!$B$2:$N$103,9,FALSE)),0,VLOOKUP($D54,'Overall Individual'!$B$2:$N$103,9,FALSE))</f>
        <v>88</v>
      </c>
      <c r="U54" s="208"/>
      <c r="V54" s="153">
        <f>IF(ISNA(VLOOKUP($D54,'Overall Individual'!$B$2:$N$103,10,FALSE)),0,VLOOKUP($D54,'Overall Individual'!$B$2:$N$103,10,FALSE))</f>
        <v>0</v>
      </c>
      <c r="W54" s="208"/>
      <c r="X54" s="153">
        <f>IF(ISNA(VLOOKUP($D54,'Overall Individual'!$B$2:$N$103,11,FALSE)),0,VLOOKUP($D54,'Overall Individual'!$B$2:$N$103,11,FALSE))</f>
        <v>0</v>
      </c>
      <c r="Y54" s="208"/>
      <c r="Z54" s="153">
        <f>IF(ISNA(VLOOKUP($D54,'Overall Individual'!$B$2:$N$103,12,FALSE)),0,VLOOKUP($D54,'Overall Individual'!$B$2:$N$103,12,FALSE))</f>
        <v>0</v>
      </c>
      <c r="AA54" s="208"/>
    </row>
    <row r="55" spans="1:30" ht="12.75" customHeight="1" x14ac:dyDescent="0.5">
      <c r="A55" s="210"/>
      <c r="B55" s="211"/>
      <c r="C55" s="211"/>
      <c r="D55" s="64" t="s">
        <v>141</v>
      </c>
      <c r="E55" s="65">
        <f>VLOOKUP(D55,Runners!A$1:B$155,2,FALSE)</f>
        <v>220000</v>
      </c>
      <c r="F55" s="213"/>
      <c r="G55" s="208"/>
      <c r="H55" s="70">
        <v>77</v>
      </c>
      <c r="I55" s="208"/>
      <c r="J55" s="71">
        <v>0</v>
      </c>
      <c r="K55" s="208"/>
      <c r="L55" s="71">
        <v>70</v>
      </c>
      <c r="M55" s="208"/>
      <c r="N55" s="72">
        <v>72</v>
      </c>
      <c r="O55" s="218"/>
      <c r="P55" s="119">
        <v>78</v>
      </c>
      <c r="Q55" s="221"/>
      <c r="R55" s="119">
        <f>IF(ISNA(VLOOKUP($D55,'Overall Individual'!$B$2:$N$103,8,FALSE)),0,VLOOKUP($D55,'Overall Individual'!$B$2:$N$103,8,FALSE))</f>
        <v>75</v>
      </c>
      <c r="S55" s="208"/>
      <c r="T55" s="119">
        <f>IF(ISNA(VLOOKUP($D55,'Overall Individual'!$B$2:$N$103,9,FALSE)),0,VLOOKUP($D55,'Overall Individual'!$B$2:$N$103,9,FALSE))</f>
        <v>78</v>
      </c>
      <c r="U55" s="208"/>
      <c r="V55" s="153">
        <f>IF(ISNA(VLOOKUP($D55,'Overall Individual'!$B$2:$N$103,10,FALSE)),0,VLOOKUP($D55,'Overall Individual'!$B$2:$N$103,10,FALSE))</f>
        <v>86</v>
      </c>
      <c r="W55" s="208"/>
      <c r="X55" s="153">
        <f>IF(ISNA(VLOOKUP($D55,'Overall Individual'!$B$2:$N$103,11,FALSE)),0,VLOOKUP($D55,'Overall Individual'!$B$2:$N$103,11,FALSE))</f>
        <v>86</v>
      </c>
      <c r="Y55" s="208"/>
      <c r="Z55" s="153">
        <f>IF(ISNA(VLOOKUP($D55,'Overall Individual'!$B$2:$N$103,12,FALSE)),0,VLOOKUP($D55,'Overall Individual'!$B$2:$N$103,12,FALSE))</f>
        <v>0</v>
      </c>
      <c r="AA55" s="208"/>
    </row>
    <row r="56" spans="1:30" ht="12.75" customHeight="1" thickBot="1" x14ac:dyDescent="0.55000000000000004">
      <c r="A56" s="210"/>
      <c r="B56" s="211"/>
      <c r="C56" s="211"/>
      <c r="D56" s="64" t="s">
        <v>3</v>
      </c>
      <c r="E56" s="80">
        <f>VLOOKUP(D56,Runners!A$1:B$155,2,FALSE)</f>
        <v>250000</v>
      </c>
      <c r="F56" s="214"/>
      <c r="G56" s="216"/>
      <c r="H56" s="74">
        <v>0</v>
      </c>
      <c r="I56" s="209"/>
      <c r="J56" s="75">
        <v>89</v>
      </c>
      <c r="K56" s="209"/>
      <c r="L56" s="75">
        <v>84</v>
      </c>
      <c r="M56" s="209"/>
      <c r="N56" s="76">
        <v>93</v>
      </c>
      <c r="O56" s="219"/>
      <c r="P56" s="154">
        <v>92</v>
      </c>
      <c r="Q56" s="222"/>
      <c r="R56" s="154">
        <f>IF(ISNA(VLOOKUP($D56,'Overall Individual'!$B$2:$N$103,8,FALSE)),0,VLOOKUP($D56,'Overall Individual'!$B$2:$N$103,8,FALSE))</f>
        <v>96</v>
      </c>
      <c r="S56" s="209"/>
      <c r="T56" s="154">
        <f>IF(ISNA(VLOOKUP($D56,'Overall Individual'!$B$2:$N$103,9,FALSE)),0,VLOOKUP($D56,'Overall Individual'!$B$2:$N$103,9,FALSE))</f>
        <v>91</v>
      </c>
      <c r="U56" s="209"/>
      <c r="V56" s="155">
        <f>IF(ISNA(VLOOKUP($D56,'Overall Individual'!$B$2:$N$103,10,FALSE)),0,VLOOKUP($D56,'Overall Individual'!$B$2:$N$103,10,FALSE))</f>
        <v>96</v>
      </c>
      <c r="W56" s="209"/>
      <c r="X56" s="155">
        <f>IF(ISNA(VLOOKUP($D56,'Overall Individual'!$B$2:$N$103,11,FALSE)),0,VLOOKUP($D56,'Overall Individual'!$B$2:$N$103,11,FALSE))</f>
        <v>95</v>
      </c>
      <c r="Y56" s="209"/>
      <c r="Z56" s="155">
        <f>IF(ISNA(VLOOKUP($D56,'Overall Individual'!$B$2:$N$103,12,FALSE)),0,VLOOKUP($D56,'Overall Individual'!$B$2:$N$103,12,FALSE))</f>
        <v>0</v>
      </c>
      <c r="AA56" s="209"/>
    </row>
    <row r="57" spans="1:30" ht="12.75" customHeight="1" thickTop="1" x14ac:dyDescent="0.5">
      <c r="A57" s="210">
        <v>12</v>
      </c>
      <c r="B57" s="211" t="s">
        <v>188</v>
      </c>
      <c r="C57" s="211" t="s">
        <v>13</v>
      </c>
      <c r="D57" s="77" t="s">
        <v>143</v>
      </c>
      <c r="E57" s="78">
        <f>VLOOKUP(D57,Runners!A$1:B$155,2,FALSE)</f>
        <v>200000</v>
      </c>
      <c r="F57" s="212">
        <f>SUM(E57:E61)</f>
        <v>1000000</v>
      </c>
      <c r="G57" s="215">
        <v>3</v>
      </c>
      <c r="H57" s="66">
        <v>0</v>
      </c>
      <c r="I57" s="207">
        <v>91</v>
      </c>
      <c r="J57" s="68">
        <v>94</v>
      </c>
      <c r="K57" s="207">
        <v>320</v>
      </c>
      <c r="L57" s="68">
        <v>96</v>
      </c>
      <c r="M57" s="207">
        <v>326</v>
      </c>
      <c r="N57" s="79">
        <v>98</v>
      </c>
      <c r="O57" s="217">
        <v>157</v>
      </c>
      <c r="P57" s="151">
        <v>98</v>
      </c>
      <c r="Q57" s="220">
        <v>157</v>
      </c>
      <c r="R57" s="151">
        <f>IF(ISNA(VLOOKUP($D57,'Overall Individual'!$B$2:$N$103,8,FALSE)),0,VLOOKUP($D57,'Overall Individual'!$B$2:$N$103,8,FALSE))</f>
        <v>100</v>
      </c>
      <c r="S57" s="207">
        <f>SUM(R57:R61)</f>
        <v>153</v>
      </c>
      <c r="T57" s="151">
        <f>IF(ISNA(VLOOKUP($D57,'Overall Individual'!$B$2:$N$103,9,FALSE)),0,VLOOKUP($D57,'Overall Individual'!$B$2:$N$103,9,FALSE))</f>
        <v>97</v>
      </c>
      <c r="U57" s="207">
        <f>SUM(T57:T61)</f>
        <v>236</v>
      </c>
      <c r="V57" s="152">
        <f>IF(ISNA(VLOOKUP($D57,'Overall Individual'!$B$2:$N$103,10,FALSE)),0,VLOOKUP($D57,'Overall Individual'!$B$2:$N$103,10,FALSE))</f>
        <v>0</v>
      </c>
      <c r="W57" s="207">
        <f>SUM(V57:V61)</f>
        <v>0</v>
      </c>
      <c r="X57" s="152">
        <f>IF(ISNA(VLOOKUP($D57,'Overall Individual'!$B$2:$N$103,11,FALSE)),0,VLOOKUP($D57,'Overall Individual'!$B$2:$N$103,11,FALSE))</f>
        <v>96</v>
      </c>
      <c r="Y57" s="207">
        <f>SUM(X57:X61)</f>
        <v>155</v>
      </c>
      <c r="Z57" s="152">
        <f>IF(ISNA(VLOOKUP($D57,'Overall Individual'!$B$2:$N$103,12,FALSE)),0,VLOOKUP($D57,'Overall Individual'!$B$2:$N$103,12,FALSE))</f>
        <v>0</v>
      </c>
      <c r="AA57" s="207">
        <f>SUM(Z57:Z61)</f>
        <v>0</v>
      </c>
    </row>
    <row r="58" spans="1:30" ht="12.75" customHeight="1" x14ac:dyDescent="0.5">
      <c r="A58" s="210"/>
      <c r="B58" s="211"/>
      <c r="C58" s="211"/>
      <c r="D58" s="64" t="s">
        <v>125</v>
      </c>
      <c r="E58" s="65">
        <f>VLOOKUP(D58,Runners!A$1:B$155,2,FALSE)</f>
        <v>200000</v>
      </c>
      <c r="F58" s="213"/>
      <c r="G58" s="208"/>
      <c r="H58" s="70">
        <v>0</v>
      </c>
      <c r="I58" s="208"/>
      <c r="J58" s="71">
        <v>0</v>
      </c>
      <c r="K58" s="208"/>
      <c r="L58" s="71">
        <v>0</v>
      </c>
      <c r="M58" s="208"/>
      <c r="N58" s="72">
        <v>0</v>
      </c>
      <c r="O58" s="218"/>
      <c r="P58" s="119">
        <v>0</v>
      </c>
      <c r="Q58" s="221"/>
      <c r="R58" s="119">
        <f>IF(ISNA(VLOOKUP($D58,'Overall Individual'!$B$2:$N$103,8,FALSE)),0,VLOOKUP($D58,'Overall Individual'!$B$2:$N$103,8,FALSE))</f>
        <v>0</v>
      </c>
      <c r="S58" s="208"/>
      <c r="T58" s="119">
        <f>IF(ISNA(VLOOKUP($D58,'Overall Individual'!$B$2:$N$103,9,FALSE)),0,VLOOKUP($D58,'Overall Individual'!$B$2:$N$103,9,FALSE))</f>
        <v>0</v>
      </c>
      <c r="U58" s="208"/>
      <c r="V58" s="153">
        <f>IF(ISNA(VLOOKUP($D58,'Overall Individual'!$B$2:$N$103,10,FALSE)),0,VLOOKUP($D58,'Overall Individual'!$B$2:$N$103,10,FALSE))</f>
        <v>0</v>
      </c>
      <c r="W58" s="208"/>
      <c r="X58" s="153">
        <f>IF(ISNA(VLOOKUP($D58,'Overall Individual'!$B$2:$N$103,11,FALSE)),0,VLOOKUP($D58,'Overall Individual'!$B$2:$N$103,11,FALSE))</f>
        <v>0</v>
      </c>
      <c r="Y58" s="208"/>
      <c r="Z58" s="153">
        <f>IF(ISNA(VLOOKUP($D58,'Overall Individual'!$B$2:$N$103,12,FALSE)),0,VLOOKUP($D58,'Overall Individual'!$B$2:$N$103,12,FALSE))</f>
        <v>0</v>
      </c>
      <c r="AA58" s="208"/>
    </row>
    <row r="59" spans="1:30" ht="12.75" customHeight="1" x14ac:dyDescent="0.5">
      <c r="A59" s="210"/>
      <c r="B59" s="211"/>
      <c r="C59" s="211"/>
      <c r="D59" s="64" t="s">
        <v>10</v>
      </c>
      <c r="E59" s="65">
        <f>VLOOKUP(D59,Runners!A$1:B$155,2,FALSE)</f>
        <v>200000</v>
      </c>
      <c r="F59" s="213"/>
      <c r="G59" s="208"/>
      <c r="H59" s="70">
        <v>91</v>
      </c>
      <c r="I59" s="208"/>
      <c r="J59" s="71">
        <v>91</v>
      </c>
      <c r="K59" s="208"/>
      <c r="L59" s="71">
        <v>85</v>
      </c>
      <c r="M59" s="208"/>
      <c r="N59" s="72">
        <v>0</v>
      </c>
      <c r="O59" s="218"/>
      <c r="P59" s="119">
        <v>0</v>
      </c>
      <c r="Q59" s="221"/>
      <c r="R59" s="119">
        <f>IF(ISNA(VLOOKUP($D59,'Overall Individual'!$B$2:$N$103,8,FALSE)),0,VLOOKUP($D59,'Overall Individual'!$B$2:$N$103,8,FALSE))</f>
        <v>0</v>
      </c>
      <c r="S59" s="208"/>
      <c r="T59" s="119">
        <f>IF(ISNA(VLOOKUP($D59,'Overall Individual'!$B$2:$N$103,9,FALSE)),0,VLOOKUP($D59,'Overall Individual'!$B$2:$N$103,9,FALSE))</f>
        <v>0</v>
      </c>
      <c r="U59" s="208"/>
      <c r="V59" s="153">
        <f>IF(ISNA(VLOOKUP($D59,'Overall Individual'!$B$2:$N$103,10,FALSE)),0,VLOOKUP($D59,'Overall Individual'!$B$2:$N$103,10,FALSE))</f>
        <v>0</v>
      </c>
      <c r="W59" s="208"/>
      <c r="X59" s="153">
        <f>IF(ISNA(VLOOKUP($D59,'Overall Individual'!$B$2:$N$103,11,FALSE)),0,VLOOKUP($D59,'Overall Individual'!$B$2:$N$103,11,FALSE))</f>
        <v>0</v>
      </c>
      <c r="Y59" s="208"/>
      <c r="Z59" s="153">
        <f>IF(ISNA(VLOOKUP($D59,'Overall Individual'!$B$2:$N$103,12,FALSE)),0,VLOOKUP($D59,'Overall Individual'!$B$2:$N$103,12,FALSE))</f>
        <v>0</v>
      </c>
      <c r="AA59" s="208"/>
    </row>
    <row r="60" spans="1:30" ht="12.75" customHeight="1" x14ac:dyDescent="0.5">
      <c r="A60" s="210"/>
      <c r="B60" s="211"/>
      <c r="C60" s="211"/>
      <c r="D60" s="64" t="s">
        <v>144</v>
      </c>
      <c r="E60" s="65">
        <f>VLOOKUP(D60,Runners!A$1:B$155,2,FALSE)</f>
        <v>200000</v>
      </c>
      <c r="F60" s="213"/>
      <c r="G60" s="208"/>
      <c r="H60" s="70">
        <v>0</v>
      </c>
      <c r="I60" s="208"/>
      <c r="J60" s="71">
        <v>87</v>
      </c>
      <c r="K60" s="208"/>
      <c r="L60" s="71">
        <v>87</v>
      </c>
      <c r="M60" s="208"/>
      <c r="N60" s="72">
        <v>0</v>
      </c>
      <c r="O60" s="218"/>
      <c r="P60" s="119">
        <v>0</v>
      </c>
      <c r="Q60" s="221"/>
      <c r="R60" s="119">
        <f>IF(ISNA(VLOOKUP($D60,'Overall Individual'!$B$2:$N$103,8,FALSE)),0,VLOOKUP($D60,'Overall Individual'!$B$2:$N$103,8,FALSE))</f>
        <v>0</v>
      </c>
      <c r="S60" s="208"/>
      <c r="T60" s="119">
        <f>IF(ISNA(VLOOKUP($D60,'Overall Individual'!$B$2:$N$103,9,FALSE)),0,VLOOKUP($D60,'Overall Individual'!$B$2:$N$103,9,FALSE))</f>
        <v>84</v>
      </c>
      <c r="U60" s="208"/>
      <c r="V60" s="153">
        <f>IF(ISNA(VLOOKUP($D60,'Overall Individual'!$B$2:$N$103,10,FALSE)),0,VLOOKUP($D60,'Overall Individual'!$B$2:$N$103,10,FALSE))</f>
        <v>0</v>
      </c>
      <c r="W60" s="208"/>
      <c r="X60" s="153">
        <f>IF(ISNA(VLOOKUP($D60,'Overall Individual'!$B$2:$N$103,11,FALSE)),0,VLOOKUP($D60,'Overall Individual'!$B$2:$N$103,11,FALSE))</f>
        <v>0</v>
      </c>
      <c r="Y60" s="208"/>
      <c r="Z60" s="153">
        <f>IF(ISNA(VLOOKUP($D60,'Overall Individual'!$B$2:$N$103,12,FALSE)),0,VLOOKUP($D60,'Overall Individual'!$B$2:$N$103,12,FALSE))</f>
        <v>0</v>
      </c>
      <c r="AA60" s="208"/>
    </row>
    <row r="61" spans="1:30" ht="12.75" customHeight="1" thickBot="1" x14ac:dyDescent="0.55000000000000004">
      <c r="A61" s="210"/>
      <c r="B61" s="211"/>
      <c r="C61" s="211"/>
      <c r="D61" s="73" t="s">
        <v>110</v>
      </c>
      <c r="E61" s="80">
        <f>VLOOKUP(D61,Runners!A$1:B$155,2,FALSE)</f>
        <v>200000</v>
      </c>
      <c r="F61" s="214"/>
      <c r="G61" s="216"/>
      <c r="H61" s="74">
        <v>0</v>
      </c>
      <c r="I61" s="209"/>
      <c r="J61" s="75">
        <v>48</v>
      </c>
      <c r="K61" s="209"/>
      <c r="L61" s="75">
        <v>58</v>
      </c>
      <c r="M61" s="209"/>
      <c r="N61" s="76">
        <v>59</v>
      </c>
      <c r="O61" s="219"/>
      <c r="P61" s="154">
        <v>59</v>
      </c>
      <c r="Q61" s="222"/>
      <c r="R61" s="154">
        <f>IF(ISNA(VLOOKUP($D61,'Overall Individual'!$B$2:$N$103,8,FALSE)),0,VLOOKUP($D61,'Overall Individual'!$B$2:$N$103,8,FALSE))</f>
        <v>53</v>
      </c>
      <c r="S61" s="209"/>
      <c r="T61" s="154">
        <f>IF(ISNA(VLOOKUP($D61,'Overall Individual'!$B$2:$N$103,9,FALSE)),0,VLOOKUP($D61,'Overall Individual'!$B$2:$N$103,9,FALSE))</f>
        <v>55</v>
      </c>
      <c r="U61" s="209"/>
      <c r="V61" s="155">
        <f>IF(ISNA(VLOOKUP($D61,'Overall Individual'!$B$2:$N$103,10,FALSE)),0,VLOOKUP($D61,'Overall Individual'!$B$2:$N$103,10,FALSE))</f>
        <v>0</v>
      </c>
      <c r="W61" s="209"/>
      <c r="X61" s="155">
        <f>IF(ISNA(VLOOKUP($D61,'Overall Individual'!$B$2:$N$103,11,FALSE)),0,VLOOKUP($D61,'Overall Individual'!$B$2:$N$103,11,FALSE))</f>
        <v>59</v>
      </c>
      <c r="Y61" s="209"/>
      <c r="Z61" s="155">
        <f>IF(ISNA(VLOOKUP($D61,'Overall Individual'!$B$2:$N$103,12,FALSE)),0,VLOOKUP($D61,'Overall Individual'!$B$2:$N$103,12,FALSE))</f>
        <v>0</v>
      </c>
      <c r="AA61" s="209"/>
    </row>
    <row r="62" spans="1:30" ht="12.75" customHeight="1" thickTop="1" x14ac:dyDescent="0.5">
      <c r="A62" s="210">
        <v>13</v>
      </c>
      <c r="B62" s="211" t="s">
        <v>189</v>
      </c>
      <c r="C62" s="211" t="s">
        <v>13</v>
      </c>
      <c r="D62" s="64" t="s">
        <v>9</v>
      </c>
      <c r="E62" s="78">
        <f>VLOOKUP(D62,Runners!A$1:B$155,2,FALSE)</f>
        <v>230000</v>
      </c>
      <c r="F62" s="212">
        <f>SUM(E62:E66)</f>
        <v>990000</v>
      </c>
      <c r="G62" s="215">
        <v>3</v>
      </c>
      <c r="H62" s="66">
        <v>86</v>
      </c>
      <c r="I62" s="207">
        <v>364</v>
      </c>
      <c r="J62" s="68">
        <v>78</v>
      </c>
      <c r="K62" s="207">
        <v>252</v>
      </c>
      <c r="L62" s="68">
        <v>83</v>
      </c>
      <c r="M62" s="207">
        <v>239</v>
      </c>
      <c r="N62" s="79">
        <v>80</v>
      </c>
      <c r="O62" s="217">
        <v>257</v>
      </c>
      <c r="P62" s="151">
        <v>95</v>
      </c>
      <c r="Q62" s="220">
        <v>222</v>
      </c>
      <c r="R62" s="151">
        <f>IF(ISNA(VLOOKUP($D62,'Overall Individual'!$B$2:$N$103,8,FALSE)),0,VLOOKUP($D62,'Overall Individual'!$B$2:$N$103,8,FALSE))</f>
        <v>88</v>
      </c>
      <c r="S62" s="207">
        <f>SUM(R62:R66)</f>
        <v>382</v>
      </c>
      <c r="T62" s="151">
        <f>IF(ISNA(VLOOKUP($D62,'Overall Individual'!$B$2:$N$103,9,FALSE)),0,VLOOKUP($D62,'Overall Individual'!$B$2:$N$103,9,FALSE))</f>
        <v>74</v>
      </c>
      <c r="U62" s="207">
        <f>SUM(T62:T66)</f>
        <v>297</v>
      </c>
      <c r="V62" s="152">
        <f>IF(ISNA(VLOOKUP($D62,'Overall Individual'!$B$2:$N$103,10,FALSE)),0,VLOOKUP($D62,'Overall Individual'!$B$2:$N$103,10,FALSE))</f>
        <v>83</v>
      </c>
      <c r="W62" s="207">
        <f>SUM(V62:V66)</f>
        <v>424</v>
      </c>
      <c r="X62" s="152">
        <f>IF(ISNA(VLOOKUP($D62,'Overall Individual'!$B$2:$N$103,11,FALSE)),0,VLOOKUP($D62,'Overall Individual'!$B$2:$N$103,11,FALSE))</f>
        <v>0</v>
      </c>
      <c r="Y62" s="207">
        <f>SUM(X62:X66)</f>
        <v>321</v>
      </c>
      <c r="Z62" s="152">
        <f>IF(ISNA(VLOOKUP($D62,'Overall Individual'!$B$2:$N$103,12,FALSE)),0,VLOOKUP($D62,'Overall Individual'!$B$2:$N$103,12,FALSE))</f>
        <v>0</v>
      </c>
      <c r="AA62" s="207">
        <f>SUM(Z62:Z66)</f>
        <v>0</v>
      </c>
    </row>
    <row r="63" spans="1:30" ht="11.2" customHeight="1" x14ac:dyDescent="0.5">
      <c r="A63" s="210"/>
      <c r="B63" s="211"/>
      <c r="C63" s="211"/>
      <c r="D63" s="64" t="s">
        <v>37</v>
      </c>
      <c r="E63" s="65">
        <f>VLOOKUP(D63,Runners!A$1:B$155,2,FALSE)</f>
        <v>230000</v>
      </c>
      <c r="F63" s="213"/>
      <c r="G63" s="208"/>
      <c r="H63" s="70">
        <v>79</v>
      </c>
      <c r="I63" s="208"/>
      <c r="J63" s="71">
        <v>33</v>
      </c>
      <c r="K63" s="208"/>
      <c r="L63" s="71">
        <v>56</v>
      </c>
      <c r="M63" s="208"/>
      <c r="N63" s="72">
        <v>64</v>
      </c>
      <c r="O63" s="218"/>
      <c r="P63" s="119">
        <v>70</v>
      </c>
      <c r="Q63" s="221"/>
      <c r="R63" s="119">
        <f>IF(ISNA(VLOOKUP($D63,'Overall Individual'!$B$2:$N$103,8,FALSE)),0,VLOOKUP($D63,'Overall Individual'!$B$2:$N$103,8,FALSE))</f>
        <v>74</v>
      </c>
      <c r="S63" s="208"/>
      <c r="T63" s="119">
        <f>IF(ISNA(VLOOKUP($D63,'Overall Individual'!$B$2:$N$103,9,FALSE)),0,VLOOKUP($D63,'Overall Individual'!$B$2:$N$103,9,FALSE))</f>
        <v>0</v>
      </c>
      <c r="U63" s="208"/>
      <c r="V63" s="153">
        <f>IF(ISNA(VLOOKUP($D63,'Overall Individual'!$B$2:$N$103,10,FALSE)),0,VLOOKUP($D63,'Overall Individual'!$B$2:$N$103,10,FALSE))</f>
        <v>87</v>
      </c>
      <c r="W63" s="208"/>
      <c r="X63" s="153">
        <f>IF(ISNA(VLOOKUP($D63,'Overall Individual'!$B$2:$N$103,11,FALSE)),0,VLOOKUP($D63,'Overall Individual'!$B$2:$N$103,11,FALSE))</f>
        <v>84</v>
      </c>
      <c r="Y63" s="208"/>
      <c r="Z63" s="153">
        <f>IF(ISNA(VLOOKUP($D63,'Overall Individual'!$B$2:$N$103,12,FALSE)),0,VLOOKUP($D63,'Overall Individual'!$B$2:$N$103,12,FALSE))</f>
        <v>0</v>
      </c>
      <c r="AA63" s="208"/>
    </row>
    <row r="64" spans="1:30" ht="12.75" customHeight="1" x14ac:dyDescent="0.5">
      <c r="A64" s="210"/>
      <c r="B64" s="211"/>
      <c r="C64" s="211"/>
      <c r="D64" s="64" t="s">
        <v>20</v>
      </c>
      <c r="E64" s="65">
        <f>VLOOKUP(D64,Runners!A$1:B$155,2,FALSE)</f>
        <v>215000</v>
      </c>
      <c r="F64" s="213"/>
      <c r="G64" s="208"/>
      <c r="H64" s="70">
        <v>71</v>
      </c>
      <c r="I64" s="208"/>
      <c r="J64" s="71">
        <v>56</v>
      </c>
      <c r="K64" s="208"/>
      <c r="L64" s="71">
        <v>51</v>
      </c>
      <c r="M64" s="208"/>
      <c r="N64" s="72">
        <v>61</v>
      </c>
      <c r="O64" s="218"/>
      <c r="P64" s="119">
        <v>0</v>
      </c>
      <c r="Q64" s="221"/>
      <c r="R64" s="119">
        <f>IF(ISNA(VLOOKUP($D64,'Overall Individual'!$B$2:$N$103,8,FALSE)),0,VLOOKUP($D64,'Overall Individual'!$B$2:$N$103,8,FALSE))</f>
        <v>67</v>
      </c>
      <c r="S64" s="208"/>
      <c r="T64" s="119">
        <f>IF(ISNA(VLOOKUP($D64,'Overall Individual'!$B$2:$N$103,9,FALSE)),0,VLOOKUP($D64,'Overall Individual'!$B$2:$N$103,9,FALSE))</f>
        <v>70</v>
      </c>
      <c r="U64" s="208"/>
      <c r="V64" s="153">
        <f>IF(ISNA(VLOOKUP($D64,'Overall Individual'!$B$2:$N$103,10,FALSE)),0,VLOOKUP($D64,'Overall Individual'!$B$2:$N$103,10,FALSE))</f>
        <v>80</v>
      </c>
      <c r="W64" s="208"/>
      <c r="X64" s="153">
        <f>IF(ISNA(VLOOKUP($D64,'Overall Individual'!$B$2:$N$103,11,FALSE)),0,VLOOKUP($D64,'Overall Individual'!$B$2:$N$103,11,FALSE))</f>
        <v>74</v>
      </c>
      <c r="Y64" s="208"/>
      <c r="Z64" s="153">
        <f>IF(ISNA(VLOOKUP($D64,'Overall Individual'!$B$2:$N$103,12,FALSE)),0,VLOOKUP($D64,'Overall Individual'!$B$2:$N$103,12,FALSE))</f>
        <v>0</v>
      </c>
      <c r="AA64" s="208"/>
      <c r="AD64" s="85"/>
    </row>
    <row r="65" spans="1:30" ht="12.75" customHeight="1" x14ac:dyDescent="0.5">
      <c r="A65" s="210"/>
      <c r="B65" s="211"/>
      <c r="C65" s="211"/>
      <c r="D65" s="64" t="s">
        <v>53</v>
      </c>
      <c r="E65" s="65">
        <f>VLOOKUP(D65,Runners!A$1:B$155,2,FALSE)</f>
        <v>210000</v>
      </c>
      <c r="F65" s="213"/>
      <c r="G65" s="208"/>
      <c r="H65" s="70">
        <v>62</v>
      </c>
      <c r="I65" s="208"/>
      <c r="J65" s="71">
        <v>49</v>
      </c>
      <c r="K65" s="208"/>
      <c r="L65" s="71">
        <v>49</v>
      </c>
      <c r="M65" s="208"/>
      <c r="N65" s="72">
        <v>52</v>
      </c>
      <c r="O65" s="218"/>
      <c r="P65" s="119">
        <v>57</v>
      </c>
      <c r="Q65" s="221"/>
      <c r="R65" s="119">
        <f>IF(ISNA(VLOOKUP($D65,'Overall Individual'!$B$2:$N$103,8,FALSE)),0,VLOOKUP($D65,'Overall Individual'!$B$2:$N$103,8,FALSE))</f>
        <v>63</v>
      </c>
      <c r="S65" s="208"/>
      <c r="T65" s="119">
        <f>IF(ISNA(VLOOKUP($D65,'Overall Individual'!$B$2:$N$103,9,FALSE)),0,VLOOKUP($D65,'Overall Individual'!$B$2:$N$103,9,FALSE))</f>
        <v>60</v>
      </c>
      <c r="U65" s="208"/>
      <c r="V65" s="153">
        <f>IF(ISNA(VLOOKUP($D65,'Overall Individual'!$B$2:$N$103,10,FALSE)),0,VLOOKUP($D65,'Overall Individual'!$B$2:$N$103,10,FALSE))</f>
        <v>76</v>
      </c>
      <c r="W65" s="208"/>
      <c r="X65" s="153">
        <f>IF(ISNA(VLOOKUP($D65,'Overall Individual'!$B$2:$N$103,11,FALSE)),0,VLOOKUP($D65,'Overall Individual'!$B$2:$N$103,11,FALSE))</f>
        <v>69</v>
      </c>
      <c r="Y65" s="208"/>
      <c r="Z65" s="153">
        <f>IF(ISNA(VLOOKUP($D65,'Overall Individual'!$B$2:$N$103,12,FALSE)),0,VLOOKUP($D65,'Overall Individual'!$B$2:$N$103,12,FALSE))</f>
        <v>0</v>
      </c>
      <c r="AA65" s="208"/>
    </row>
    <row r="66" spans="1:30" ht="12.75" customHeight="1" thickBot="1" x14ac:dyDescent="0.55000000000000004">
      <c r="A66" s="210"/>
      <c r="B66" s="211"/>
      <c r="C66" s="211"/>
      <c r="D66" s="64" t="s">
        <v>173</v>
      </c>
      <c r="E66" s="80">
        <f>VLOOKUP(D66,Runners!A$1:B$155,2,FALSE)</f>
        <v>105000</v>
      </c>
      <c r="F66" s="214"/>
      <c r="G66" s="216"/>
      <c r="H66" s="74">
        <v>66</v>
      </c>
      <c r="I66" s="209"/>
      <c r="J66" s="75">
        <v>36</v>
      </c>
      <c r="K66" s="209"/>
      <c r="L66" s="75">
        <v>0</v>
      </c>
      <c r="M66" s="209"/>
      <c r="N66" s="76">
        <v>0</v>
      </c>
      <c r="O66" s="219"/>
      <c r="P66" s="154">
        <v>0</v>
      </c>
      <c r="Q66" s="222"/>
      <c r="R66" s="154">
        <f>IF(ISNA(VLOOKUP($D66,'Overall Individual'!$B$2:$N$103,8,FALSE)),0,VLOOKUP($D66,'Overall Individual'!$B$2:$N$103,8,FALSE))</f>
        <v>90</v>
      </c>
      <c r="S66" s="209"/>
      <c r="T66" s="154">
        <f>IF(ISNA(VLOOKUP($D66,'Overall Individual'!$B$2:$N$103,9,FALSE)),0,VLOOKUP($D66,'Overall Individual'!$B$2:$N$103,9,FALSE))</f>
        <v>93</v>
      </c>
      <c r="U66" s="209"/>
      <c r="V66" s="155">
        <f>IF(ISNA(VLOOKUP($D66,'Overall Individual'!$B$2:$N$103,10,FALSE)),0,VLOOKUP($D66,'Overall Individual'!$B$2:$N$103,10,FALSE))</f>
        <v>98</v>
      </c>
      <c r="W66" s="209"/>
      <c r="X66" s="155">
        <f>IF(ISNA(VLOOKUP($D66,'Overall Individual'!$B$2:$N$103,11,FALSE)),0,VLOOKUP($D66,'Overall Individual'!$B$2:$N$103,11,FALSE))</f>
        <v>94</v>
      </c>
      <c r="Y66" s="209"/>
      <c r="Z66" s="155">
        <f>IF(ISNA(VLOOKUP($D66,'Overall Individual'!$B$2:$N$103,12,FALSE)),0,VLOOKUP($D66,'Overall Individual'!$B$2:$N$103,12,FALSE))</f>
        <v>0</v>
      </c>
      <c r="AA66" s="209"/>
    </row>
    <row r="67" spans="1:30" ht="12.75" customHeight="1" thickTop="1" x14ac:dyDescent="0.5">
      <c r="A67" s="210">
        <v>14</v>
      </c>
      <c r="B67" s="211" t="s">
        <v>190</v>
      </c>
      <c r="C67" s="211" t="s">
        <v>13</v>
      </c>
      <c r="D67" s="77" t="s">
        <v>186</v>
      </c>
      <c r="E67" s="78">
        <f>VLOOKUP(D67,Runners!A$1:B$155,2,FALSE)</f>
        <v>105000</v>
      </c>
      <c r="F67" s="212">
        <f>SUM(E67:E71)</f>
        <v>1000000</v>
      </c>
      <c r="G67" s="215">
        <v>3</v>
      </c>
      <c r="H67" s="66">
        <v>95</v>
      </c>
      <c r="I67" s="207">
        <v>381</v>
      </c>
      <c r="J67" s="68">
        <v>90</v>
      </c>
      <c r="K67" s="207">
        <v>455</v>
      </c>
      <c r="L67" s="68">
        <v>86</v>
      </c>
      <c r="M67" s="207">
        <v>457</v>
      </c>
      <c r="N67" s="79">
        <v>88</v>
      </c>
      <c r="O67" s="217">
        <v>371</v>
      </c>
      <c r="P67" s="151">
        <v>0</v>
      </c>
      <c r="Q67" s="220">
        <v>376</v>
      </c>
      <c r="R67" s="151">
        <f>IF(ISNA(VLOOKUP($D67,'Overall Individual'!$B$2:$N$103,8,FALSE)),0,VLOOKUP($D67,'Overall Individual'!$B$2:$N$103,8,FALSE))</f>
        <v>86</v>
      </c>
      <c r="S67" s="207">
        <f>SUM(R67:R71)</f>
        <v>466</v>
      </c>
      <c r="T67" s="151">
        <f>IF(ISNA(VLOOKUP($D67,'Overall Individual'!$B$2:$N$103,9,FALSE)),0,VLOOKUP($D67,'Overall Individual'!$B$2:$N$103,9,FALSE))</f>
        <v>88</v>
      </c>
      <c r="U67" s="207">
        <f>SUM(T67:T71)</f>
        <v>469</v>
      </c>
      <c r="V67" s="152">
        <f>IF(ISNA(VLOOKUP($D67,'Overall Individual'!$B$2:$N$103,10,FALSE)),0,VLOOKUP($D67,'Overall Individual'!$B$2:$N$103,10,FALSE))</f>
        <v>0</v>
      </c>
      <c r="W67" s="207">
        <f>SUM(V67:V71)</f>
        <v>376</v>
      </c>
      <c r="X67" s="152">
        <f>IF(ISNA(VLOOKUP($D67,'Overall Individual'!$B$2:$N$103,11,FALSE)),0,VLOOKUP($D67,'Overall Individual'!$B$2:$N$103,11,FALSE))</f>
        <v>0</v>
      </c>
      <c r="Y67" s="207">
        <f>SUM(X67:X71)</f>
        <v>190</v>
      </c>
      <c r="Z67" s="152">
        <f>IF(ISNA(VLOOKUP($D67,'Overall Individual'!$B$2:$N$103,12,FALSE)),0,VLOOKUP($D67,'Overall Individual'!$B$2:$N$103,12,FALSE))</f>
        <v>0</v>
      </c>
      <c r="AA67" s="207">
        <f>SUM(Z67:Z71)</f>
        <v>0</v>
      </c>
    </row>
    <row r="68" spans="1:30" ht="12.75" customHeight="1" x14ac:dyDescent="0.5">
      <c r="A68" s="210"/>
      <c r="B68" s="211"/>
      <c r="C68" s="211"/>
      <c r="D68" s="64" t="s">
        <v>129</v>
      </c>
      <c r="E68" s="65">
        <f>VLOOKUP(D68,Runners!A$1:B$155,2,FALSE)</f>
        <v>240000</v>
      </c>
      <c r="F68" s="213"/>
      <c r="G68" s="208"/>
      <c r="H68" s="70">
        <v>96</v>
      </c>
      <c r="I68" s="208"/>
      <c r="J68" s="71">
        <v>93</v>
      </c>
      <c r="K68" s="208"/>
      <c r="L68" s="71">
        <v>89</v>
      </c>
      <c r="M68" s="208"/>
      <c r="N68" s="72">
        <v>95</v>
      </c>
      <c r="O68" s="218"/>
      <c r="P68" s="119">
        <v>97</v>
      </c>
      <c r="Q68" s="221"/>
      <c r="R68" s="119">
        <f>IF(ISNA(VLOOKUP($D68,'Overall Individual'!$B$2:$N$103,8,FALSE)),0,VLOOKUP($D68,'Overall Individual'!$B$2:$N$103,8,FALSE))</f>
        <v>94</v>
      </c>
      <c r="S68" s="208"/>
      <c r="T68" s="119">
        <f>IF(ISNA(VLOOKUP($D68,'Overall Individual'!$B$2:$N$103,9,FALSE)),0,VLOOKUP($D68,'Overall Individual'!$B$2:$N$103,9,FALSE))</f>
        <v>94</v>
      </c>
      <c r="U68" s="208"/>
      <c r="V68" s="153">
        <f>IF(ISNA(VLOOKUP($D68,'Overall Individual'!$B$2:$N$103,10,FALSE)),0,VLOOKUP($D68,'Overall Individual'!$B$2:$N$103,10,FALSE))</f>
        <v>95</v>
      </c>
      <c r="W68" s="208"/>
      <c r="X68" s="153">
        <f>IF(ISNA(VLOOKUP($D68,'Overall Individual'!$B$2:$N$103,11,FALSE)),0,VLOOKUP($D68,'Overall Individual'!$B$2:$N$103,11,FALSE))</f>
        <v>93</v>
      </c>
      <c r="Y68" s="208"/>
      <c r="Z68" s="153">
        <f>IF(ISNA(VLOOKUP($D68,'Overall Individual'!$B$2:$N$103,12,FALSE)),0,VLOOKUP($D68,'Overall Individual'!$B$2:$N$103,12,FALSE))</f>
        <v>0</v>
      </c>
      <c r="AA68" s="208"/>
    </row>
    <row r="69" spans="1:30" ht="12.75" customHeight="1" x14ac:dyDescent="0.5">
      <c r="A69" s="210"/>
      <c r="B69" s="211"/>
      <c r="C69" s="211"/>
      <c r="D69" s="64" t="s">
        <v>140</v>
      </c>
      <c r="E69" s="65">
        <f>VLOOKUP(D69,Runners!A$1:B$155,2,FALSE)</f>
        <v>220000</v>
      </c>
      <c r="F69" s="213"/>
      <c r="G69" s="208"/>
      <c r="H69" s="70">
        <v>93</v>
      </c>
      <c r="I69" s="208"/>
      <c r="J69" s="71">
        <v>81</v>
      </c>
      <c r="K69" s="208"/>
      <c r="L69" s="71">
        <v>90</v>
      </c>
      <c r="M69" s="208"/>
      <c r="N69" s="72">
        <v>92</v>
      </c>
      <c r="O69" s="218"/>
      <c r="P69" s="119">
        <v>96</v>
      </c>
      <c r="Q69" s="221"/>
      <c r="R69" s="119">
        <f>IF(ISNA(VLOOKUP($D69,'Overall Individual'!$B$2:$N$103,8,FALSE)),0,VLOOKUP($D69,'Overall Individual'!$B$2:$N$103,8,FALSE))</f>
        <v>93</v>
      </c>
      <c r="S69" s="208"/>
      <c r="T69" s="119">
        <f>IF(ISNA(VLOOKUP($D69,'Overall Individual'!$B$2:$N$103,9,FALSE)),0,VLOOKUP($D69,'Overall Individual'!$B$2:$N$103,9,FALSE))</f>
        <v>92</v>
      </c>
      <c r="U69" s="208"/>
      <c r="V69" s="153">
        <f>IF(ISNA(VLOOKUP($D69,'Overall Individual'!$B$2:$N$103,10,FALSE)),0,VLOOKUP($D69,'Overall Individual'!$B$2:$N$103,10,FALSE))</f>
        <v>82</v>
      </c>
      <c r="W69" s="208"/>
      <c r="X69" s="153">
        <f>IF(ISNA(VLOOKUP($D69,'Overall Individual'!$B$2:$N$103,11,FALSE)),0,VLOOKUP($D69,'Overall Individual'!$B$2:$N$103,11,FALSE))</f>
        <v>0</v>
      </c>
      <c r="Y69" s="208"/>
      <c r="Z69" s="153">
        <f>IF(ISNA(VLOOKUP($D69,'Overall Individual'!$B$2:$N$103,12,FALSE)),0,VLOOKUP($D69,'Overall Individual'!$B$2:$N$103,12,FALSE))</f>
        <v>0</v>
      </c>
      <c r="AA69" s="208"/>
    </row>
    <row r="70" spans="1:30" ht="12.75" customHeight="1" x14ac:dyDescent="0.5">
      <c r="A70" s="210"/>
      <c r="B70" s="211"/>
      <c r="C70" s="211"/>
      <c r="D70" s="64" t="s">
        <v>82</v>
      </c>
      <c r="E70" s="65">
        <f>VLOOKUP(D70,Runners!A$1:B$155,2,FALSE)</f>
        <v>220000</v>
      </c>
      <c r="F70" s="213"/>
      <c r="G70" s="208"/>
      <c r="H70" s="70">
        <v>0</v>
      </c>
      <c r="I70" s="208"/>
      <c r="J70" s="71">
        <v>96</v>
      </c>
      <c r="K70" s="208"/>
      <c r="L70" s="71">
        <v>98</v>
      </c>
      <c r="M70" s="208"/>
      <c r="N70" s="72">
        <v>0</v>
      </c>
      <c r="O70" s="218"/>
      <c r="P70" s="119">
        <v>100</v>
      </c>
      <c r="Q70" s="221"/>
      <c r="R70" s="119">
        <f>IF(ISNA(VLOOKUP($D70,'Overall Individual'!$B$2:$N$103,8,FALSE)),0,VLOOKUP($D70,'Overall Individual'!$B$2:$N$103,8,FALSE))</f>
        <v>98</v>
      </c>
      <c r="S70" s="208"/>
      <c r="T70" s="119">
        <f>IF(ISNA(VLOOKUP($D70,'Overall Individual'!$B$2:$N$103,9,FALSE)),0,VLOOKUP($D70,'Overall Individual'!$B$2:$N$103,9,FALSE))</f>
        <v>99</v>
      </c>
      <c r="U70" s="208"/>
      <c r="V70" s="153">
        <f>IF(ISNA(VLOOKUP($D70,'Overall Individual'!$B$2:$N$103,10,FALSE)),0,VLOOKUP($D70,'Overall Individual'!$B$2:$N$103,10,FALSE))</f>
        <v>99</v>
      </c>
      <c r="W70" s="208"/>
      <c r="X70" s="153">
        <f>IF(ISNA(VLOOKUP($D70,'Overall Individual'!$B$2:$N$103,11,FALSE)),0,VLOOKUP($D70,'Overall Individual'!$B$2:$N$103,11,FALSE))</f>
        <v>0</v>
      </c>
      <c r="Y70" s="208"/>
      <c r="Z70" s="153">
        <f>IF(ISNA(VLOOKUP($D70,'Overall Individual'!$B$2:$N$103,12,FALSE)),0,VLOOKUP($D70,'Overall Individual'!$B$2:$N$103,12,FALSE))</f>
        <v>0</v>
      </c>
      <c r="AA70" s="208"/>
    </row>
    <row r="71" spans="1:30" ht="12.75" customHeight="1" thickBot="1" x14ac:dyDescent="0.55000000000000004">
      <c r="A71" s="210"/>
      <c r="B71" s="211"/>
      <c r="C71" s="211"/>
      <c r="D71" s="73" t="s">
        <v>109</v>
      </c>
      <c r="E71" s="80">
        <f>VLOOKUP(D71,Runners!A$1:B$155,2,FALSE)</f>
        <v>215000</v>
      </c>
      <c r="F71" s="214"/>
      <c r="G71" s="216"/>
      <c r="H71" s="74">
        <v>97</v>
      </c>
      <c r="I71" s="209"/>
      <c r="J71" s="75">
        <v>95</v>
      </c>
      <c r="K71" s="209"/>
      <c r="L71" s="75">
        <v>94</v>
      </c>
      <c r="M71" s="209"/>
      <c r="N71" s="76">
        <v>96</v>
      </c>
      <c r="O71" s="219"/>
      <c r="P71" s="154">
        <v>83</v>
      </c>
      <c r="Q71" s="222"/>
      <c r="R71" s="154">
        <f>IF(ISNA(VLOOKUP($D71,'Overall Individual'!$B$2:$N$103,8,FALSE)),0,VLOOKUP($D71,'Overall Individual'!$B$2:$N$103,8,FALSE))</f>
        <v>95</v>
      </c>
      <c r="S71" s="209"/>
      <c r="T71" s="154">
        <f>IF(ISNA(VLOOKUP($D71,'Overall Individual'!$B$2:$N$103,9,FALSE)),0,VLOOKUP($D71,'Overall Individual'!$B$2:$N$103,9,FALSE))</f>
        <v>96</v>
      </c>
      <c r="U71" s="209"/>
      <c r="V71" s="155">
        <f>IF(ISNA(VLOOKUP($D71,'Overall Individual'!$B$2:$N$103,10,FALSE)),0,VLOOKUP($D71,'Overall Individual'!$B$2:$N$103,10,FALSE))</f>
        <v>100</v>
      </c>
      <c r="W71" s="209"/>
      <c r="X71" s="155">
        <f>IF(ISNA(VLOOKUP($D71,'Overall Individual'!$B$2:$N$103,11,FALSE)),0,VLOOKUP($D71,'Overall Individual'!$B$2:$N$103,11,FALSE))</f>
        <v>97</v>
      </c>
      <c r="Y71" s="209"/>
      <c r="Z71" s="155">
        <f>IF(ISNA(VLOOKUP($D71,'Overall Individual'!$B$2:$N$103,12,FALSE)),0,VLOOKUP($D71,'Overall Individual'!$B$2:$N$103,12,FALSE))</f>
        <v>0</v>
      </c>
      <c r="AA71" s="209"/>
    </row>
    <row r="72" spans="1:30" ht="12.75" customHeight="1" thickTop="1" x14ac:dyDescent="0.5">
      <c r="A72" s="210">
        <v>15</v>
      </c>
      <c r="B72" s="211" t="s">
        <v>191</v>
      </c>
      <c r="C72" s="211" t="s">
        <v>56</v>
      </c>
      <c r="D72" s="64" t="s">
        <v>3</v>
      </c>
      <c r="E72" s="78">
        <f>VLOOKUP(D72,Runners!A$1:B$155,2,FALSE)</f>
        <v>250000</v>
      </c>
      <c r="F72" s="212">
        <f>SUM(E72:E76)</f>
        <v>960000</v>
      </c>
      <c r="G72" s="215">
        <v>3</v>
      </c>
      <c r="H72" s="66">
        <v>0</v>
      </c>
      <c r="I72" s="207">
        <v>146</v>
      </c>
      <c r="J72" s="68">
        <v>89</v>
      </c>
      <c r="K72" s="207">
        <v>295</v>
      </c>
      <c r="L72" s="68">
        <v>84</v>
      </c>
      <c r="M72" s="207">
        <v>209</v>
      </c>
      <c r="N72" s="79">
        <v>93</v>
      </c>
      <c r="O72" s="217">
        <v>236</v>
      </c>
      <c r="P72" s="151">
        <v>92</v>
      </c>
      <c r="Q72" s="220">
        <v>285</v>
      </c>
      <c r="R72" s="151">
        <f>IF(ISNA(VLOOKUP($D72,'Overall Individual'!$B$2:$N$103,8,FALSE)),0,VLOOKUP($D72,'Overall Individual'!$B$2:$N$103,8,FALSE))</f>
        <v>96</v>
      </c>
      <c r="S72" s="207">
        <f>SUM(R72:R76)</f>
        <v>286</v>
      </c>
      <c r="T72" s="151">
        <f>IF(ISNA(VLOOKUP($D72,'Overall Individual'!$B$2:$N$103,9,FALSE)),0,VLOOKUP($D72,'Overall Individual'!$B$2:$N$103,9,FALSE))</f>
        <v>91</v>
      </c>
      <c r="U72" s="207">
        <f>SUM(T72:T76)</f>
        <v>266</v>
      </c>
      <c r="V72" s="152">
        <f>IF(ISNA(VLOOKUP($D72,'Overall Individual'!$B$2:$N$103,10,FALSE)),0,VLOOKUP($D72,'Overall Individual'!$B$2:$N$103,10,FALSE))</f>
        <v>96</v>
      </c>
      <c r="W72" s="207">
        <f>SUM(V72:V76)</f>
        <v>193</v>
      </c>
      <c r="X72" s="152">
        <f>IF(ISNA(VLOOKUP($D72,'Overall Individual'!$B$2:$N$103,11,FALSE)),0,VLOOKUP($D72,'Overall Individual'!$B$2:$N$103,11,FALSE))</f>
        <v>95</v>
      </c>
      <c r="Y72" s="207">
        <f>SUM(X72:X76)</f>
        <v>307</v>
      </c>
      <c r="Z72" s="152">
        <f>IF(ISNA(VLOOKUP($D72,'Overall Individual'!$B$2:$N$103,12,FALSE)),0,VLOOKUP($D72,'Overall Individual'!$B$2:$N$103,12,FALSE))</f>
        <v>0</v>
      </c>
      <c r="AA72" s="207">
        <f>SUM(Z72:Z76)</f>
        <v>0</v>
      </c>
    </row>
    <row r="73" spans="1:30" ht="12.75" customHeight="1" x14ac:dyDescent="0.5">
      <c r="A73" s="210"/>
      <c r="B73" s="211"/>
      <c r="C73" s="211"/>
      <c r="D73" s="64" t="s">
        <v>99</v>
      </c>
      <c r="E73" s="65">
        <f>VLOOKUP(D73,Runners!A$1:B$155,2,FALSE)</f>
        <v>230000</v>
      </c>
      <c r="F73" s="213"/>
      <c r="G73" s="208"/>
      <c r="H73" s="70">
        <v>92</v>
      </c>
      <c r="I73" s="208"/>
      <c r="J73" s="71">
        <v>82</v>
      </c>
      <c r="K73" s="208"/>
      <c r="L73" s="71">
        <v>88</v>
      </c>
      <c r="M73" s="208"/>
      <c r="N73" s="72">
        <v>90</v>
      </c>
      <c r="O73" s="218"/>
      <c r="P73" s="119">
        <v>93</v>
      </c>
      <c r="Q73" s="221"/>
      <c r="R73" s="119">
        <f>IF(ISNA(VLOOKUP($D73,'Overall Individual'!$B$2:$N$103,8,FALSE)),0,VLOOKUP($D73,'Overall Individual'!$B$2:$N$103,8,FALSE))</f>
        <v>97</v>
      </c>
      <c r="S73" s="208"/>
      <c r="T73" s="119">
        <f>IF(ISNA(VLOOKUP($D73,'Overall Individual'!$B$2:$N$103,9,FALSE)),0,VLOOKUP($D73,'Overall Individual'!$B$2:$N$103,9,FALSE))</f>
        <v>95</v>
      </c>
      <c r="U73" s="208"/>
      <c r="V73" s="153">
        <f>IF(ISNA(VLOOKUP($D73,'Overall Individual'!$B$2:$N$103,10,FALSE)),0,VLOOKUP($D73,'Overall Individual'!$B$2:$N$103,10,FALSE))</f>
        <v>97</v>
      </c>
      <c r="W73" s="208"/>
      <c r="X73" s="153">
        <f>IF(ISNA(VLOOKUP($D73,'Overall Individual'!$B$2:$N$103,11,FALSE)),0,VLOOKUP($D73,'Overall Individual'!$B$2:$N$103,11,FALSE))</f>
        <v>92</v>
      </c>
      <c r="Y73" s="208"/>
      <c r="Z73" s="153">
        <f>IF(ISNA(VLOOKUP($D73,'Overall Individual'!$B$2:$N$103,12,FALSE)),0,VLOOKUP($D73,'Overall Individual'!$B$2:$N$103,12,FALSE))</f>
        <v>0</v>
      </c>
      <c r="AA73" s="208"/>
    </row>
    <row r="74" spans="1:30" ht="12.75" customHeight="1" x14ac:dyDescent="0.5">
      <c r="A74" s="210"/>
      <c r="B74" s="211"/>
      <c r="C74" s="211"/>
      <c r="D74" s="64" t="s">
        <v>148</v>
      </c>
      <c r="E74" s="65">
        <f>VLOOKUP(D74,Runners!A$1:B$155,2,FALSE)</f>
        <v>190000</v>
      </c>
      <c r="F74" s="213"/>
      <c r="G74" s="208"/>
      <c r="H74" s="70">
        <v>54</v>
      </c>
      <c r="I74" s="208"/>
      <c r="J74" s="71">
        <v>35</v>
      </c>
      <c r="K74" s="208"/>
      <c r="L74" s="71">
        <v>37</v>
      </c>
      <c r="M74" s="208"/>
      <c r="N74" s="72">
        <v>0</v>
      </c>
      <c r="O74" s="218"/>
      <c r="P74" s="119">
        <v>44</v>
      </c>
      <c r="Q74" s="221"/>
      <c r="R74" s="119">
        <f>IF(ISNA(VLOOKUP($D74,'Overall Individual'!$B$2:$N$103,8,FALSE)),0,VLOOKUP($D74,'Overall Individual'!$B$2:$N$103,8,FALSE))</f>
        <v>43</v>
      </c>
      <c r="S74" s="208"/>
      <c r="T74" s="119">
        <f>IF(ISNA(VLOOKUP($D74,'Overall Individual'!$B$2:$N$103,9,FALSE)),0,VLOOKUP($D74,'Overall Individual'!$B$2:$N$103,9,FALSE))</f>
        <v>41</v>
      </c>
      <c r="U74" s="208"/>
      <c r="V74" s="153">
        <f>IF(ISNA(VLOOKUP($D74,'Overall Individual'!$B$2:$N$103,10,FALSE)),0,VLOOKUP($D74,'Overall Individual'!$B$2:$N$103,10,FALSE))</f>
        <v>0</v>
      </c>
      <c r="W74" s="208"/>
      <c r="X74" s="153">
        <f>IF(ISNA(VLOOKUP($D74,'Overall Individual'!$B$2:$N$103,11,FALSE)),0,VLOOKUP($D74,'Overall Individual'!$B$2:$N$103,11,FALSE))</f>
        <v>55</v>
      </c>
      <c r="Y74" s="208"/>
      <c r="Z74" s="153">
        <f>IF(ISNA(VLOOKUP($D74,'Overall Individual'!$B$2:$N$103,12,FALSE)),0,VLOOKUP($D74,'Overall Individual'!$B$2:$N$103,12,FALSE))</f>
        <v>0</v>
      </c>
      <c r="AA74" s="208"/>
    </row>
    <row r="75" spans="1:30" ht="12.75" customHeight="1" x14ac:dyDescent="0.5">
      <c r="A75" s="210"/>
      <c r="B75" s="211"/>
      <c r="C75" s="211"/>
      <c r="D75" s="64" t="s">
        <v>105</v>
      </c>
      <c r="E75" s="65">
        <f>VLOOKUP(D75,Runners!A$1:B$155,2,FALSE)</f>
        <v>170000</v>
      </c>
      <c r="F75" s="213"/>
      <c r="G75" s="208"/>
      <c r="H75" s="70">
        <v>0</v>
      </c>
      <c r="I75" s="208"/>
      <c r="J75" s="71">
        <v>43</v>
      </c>
      <c r="K75" s="208"/>
      <c r="L75" s="71">
        <v>0</v>
      </c>
      <c r="M75" s="208"/>
      <c r="N75" s="72">
        <v>53</v>
      </c>
      <c r="O75" s="218"/>
      <c r="P75" s="119">
        <v>56</v>
      </c>
      <c r="Q75" s="221"/>
      <c r="R75" s="119">
        <f>IF(ISNA(VLOOKUP($D75,'Overall Individual'!$B$2:$N$103,8,FALSE)),0,VLOOKUP($D75,'Overall Individual'!$B$2:$N$103,8,FALSE))</f>
        <v>50</v>
      </c>
      <c r="S75" s="208"/>
      <c r="T75" s="119">
        <f>IF(ISNA(VLOOKUP($D75,'Overall Individual'!$B$2:$N$103,9,FALSE)),0,VLOOKUP($D75,'Overall Individual'!$B$2:$N$103,9,FALSE))</f>
        <v>39</v>
      </c>
      <c r="U75" s="208"/>
      <c r="V75" s="153">
        <f>IF(ISNA(VLOOKUP($D75,'Overall Individual'!$B$2:$N$103,10,FALSE)),0,VLOOKUP($D75,'Overall Individual'!$B$2:$N$103,10,FALSE))</f>
        <v>0</v>
      </c>
      <c r="W75" s="208"/>
      <c r="X75" s="153">
        <f>IF(ISNA(VLOOKUP($D75,'Overall Individual'!$B$2:$N$103,11,FALSE)),0,VLOOKUP($D75,'Overall Individual'!$B$2:$N$103,11,FALSE))</f>
        <v>65</v>
      </c>
      <c r="Y75" s="208"/>
      <c r="Z75" s="153">
        <f>IF(ISNA(VLOOKUP($D75,'Overall Individual'!$B$2:$N$103,12,FALSE)),0,VLOOKUP($D75,'Overall Individual'!$B$2:$N$103,12,FALSE))</f>
        <v>0</v>
      </c>
      <c r="AA75" s="208"/>
    </row>
    <row r="76" spans="1:30" ht="12.75" customHeight="1" thickBot="1" x14ac:dyDescent="0.55000000000000004">
      <c r="A76" s="210"/>
      <c r="B76" s="211"/>
      <c r="C76" s="211"/>
      <c r="D76" s="64" t="s">
        <v>165</v>
      </c>
      <c r="E76" s="80">
        <f>VLOOKUP(D76,Runners!A$1:B$155,2,FALSE)</f>
        <v>120000</v>
      </c>
      <c r="F76" s="214"/>
      <c r="G76" s="216"/>
      <c r="H76" s="74">
        <v>0</v>
      </c>
      <c r="I76" s="209"/>
      <c r="J76" s="75">
        <v>46</v>
      </c>
      <c r="K76" s="209"/>
      <c r="L76" s="75">
        <v>0</v>
      </c>
      <c r="M76" s="209"/>
      <c r="N76" s="76">
        <v>0</v>
      </c>
      <c r="O76" s="219"/>
      <c r="P76" s="154">
        <v>0</v>
      </c>
      <c r="Q76" s="222"/>
      <c r="R76" s="154">
        <f>IF(ISNA(VLOOKUP($D76,'Overall Individual'!$B$2:$N$103,8,FALSE)),0,VLOOKUP($D76,'Overall Individual'!$B$2:$N$103,8,FALSE))</f>
        <v>0</v>
      </c>
      <c r="S76" s="209"/>
      <c r="T76" s="154">
        <f>IF(ISNA(VLOOKUP($D76,'Overall Individual'!$B$2:$N$103,9,FALSE)),0,VLOOKUP($D76,'Overall Individual'!$B$2:$N$103,9,FALSE))</f>
        <v>0</v>
      </c>
      <c r="U76" s="209"/>
      <c r="V76" s="155">
        <f>IF(ISNA(VLOOKUP($D76,'Overall Individual'!$B$2:$N$103,10,FALSE)),0,VLOOKUP($D76,'Overall Individual'!$B$2:$N$103,10,FALSE))</f>
        <v>0</v>
      </c>
      <c r="W76" s="209"/>
      <c r="X76" s="155">
        <f>IF(ISNA(VLOOKUP($D76,'Overall Individual'!$B$2:$N$103,11,FALSE)),0,VLOOKUP($D76,'Overall Individual'!$B$2:$N$103,11,FALSE))</f>
        <v>0</v>
      </c>
      <c r="Y76" s="209"/>
      <c r="Z76" s="155">
        <f>IF(ISNA(VLOOKUP($D76,'Overall Individual'!$B$2:$N$103,12,FALSE)),0,VLOOKUP($D76,'Overall Individual'!$B$2:$N$103,12,FALSE))</f>
        <v>0</v>
      </c>
      <c r="AA76" s="209"/>
    </row>
    <row r="77" spans="1:30" ht="12.75" customHeight="1" thickTop="1" x14ac:dyDescent="0.5">
      <c r="A77" s="210">
        <v>16</v>
      </c>
      <c r="B77" s="211" t="s">
        <v>192</v>
      </c>
      <c r="C77" s="211" t="s">
        <v>56</v>
      </c>
      <c r="D77" s="77" t="s">
        <v>142</v>
      </c>
      <c r="E77" s="78">
        <f>VLOOKUP(D77,Runners!A$1:B$155,2,FALSE)</f>
        <v>205000</v>
      </c>
      <c r="F77" s="212">
        <f>SUM(E77:E81)</f>
        <v>970000</v>
      </c>
      <c r="G77" s="215">
        <v>3</v>
      </c>
      <c r="H77" s="66">
        <v>83</v>
      </c>
      <c r="I77" s="207">
        <v>369</v>
      </c>
      <c r="J77" s="68">
        <v>69</v>
      </c>
      <c r="K77" s="207">
        <v>165</v>
      </c>
      <c r="L77" s="68">
        <v>82</v>
      </c>
      <c r="M77" s="207">
        <v>304</v>
      </c>
      <c r="N77" s="79">
        <v>89</v>
      </c>
      <c r="O77" s="217">
        <v>340</v>
      </c>
      <c r="P77" s="151">
        <v>0</v>
      </c>
      <c r="Q77" s="220">
        <v>280</v>
      </c>
      <c r="R77" s="151">
        <f>IF(ISNA(VLOOKUP($D77,'Overall Individual'!$B$2:$N$103,8,FALSE)),0,VLOOKUP($D77,'Overall Individual'!$B$2:$N$103,8,FALSE))</f>
        <v>0</v>
      </c>
      <c r="S77" s="207">
        <f>SUM(R77:R81)</f>
        <v>184</v>
      </c>
      <c r="T77" s="151">
        <f>IF(ISNA(VLOOKUP($D77,'Overall Individual'!$B$2:$N$103,9,FALSE)),0,VLOOKUP($D77,'Overall Individual'!$B$2:$N$103,9,FALSE))</f>
        <v>0</v>
      </c>
      <c r="U77" s="207">
        <f>SUM(T77:T81)</f>
        <v>261</v>
      </c>
      <c r="V77" s="152">
        <f>IF(ISNA(VLOOKUP($D77,'Overall Individual'!$B$2:$N$103,10,FALSE)),0,VLOOKUP($D77,'Overall Individual'!$B$2:$N$103,10,FALSE))</f>
        <v>90</v>
      </c>
      <c r="W77" s="207">
        <f>SUM(V77:V81)</f>
        <v>245</v>
      </c>
      <c r="X77" s="152">
        <f>IF(ISNA(VLOOKUP($D77,'Overall Individual'!$B$2:$N$103,11,FALSE)),0,VLOOKUP($D77,'Overall Individual'!$B$2:$N$103,11,FALSE))</f>
        <v>89</v>
      </c>
      <c r="Y77" s="207">
        <f>SUM(X77:X81)</f>
        <v>390</v>
      </c>
      <c r="Z77" s="152">
        <f>IF(ISNA(VLOOKUP($D77,'Overall Individual'!$B$2:$N$103,12,FALSE)),0,VLOOKUP($D77,'Overall Individual'!$B$2:$N$103,12,FALSE))</f>
        <v>0</v>
      </c>
      <c r="AA77" s="207">
        <f>SUM(Z77:Z81)</f>
        <v>0</v>
      </c>
      <c r="AD77" s="85"/>
    </row>
    <row r="78" spans="1:30" ht="12.75" customHeight="1" x14ac:dyDescent="0.5">
      <c r="A78" s="210"/>
      <c r="B78" s="211"/>
      <c r="C78" s="211"/>
      <c r="D78" s="64" t="s">
        <v>77</v>
      </c>
      <c r="E78" s="65">
        <f>VLOOKUP(D78,Runners!A$1:B$155,2,FALSE)</f>
        <v>185000</v>
      </c>
      <c r="F78" s="213"/>
      <c r="G78" s="208"/>
      <c r="H78" s="70">
        <v>63</v>
      </c>
      <c r="I78" s="208"/>
      <c r="J78" s="71">
        <v>0</v>
      </c>
      <c r="K78" s="208"/>
      <c r="L78" s="71">
        <v>52</v>
      </c>
      <c r="M78" s="208"/>
      <c r="N78" s="72">
        <v>55</v>
      </c>
      <c r="O78" s="218"/>
      <c r="P78" s="119">
        <v>63</v>
      </c>
      <c r="Q78" s="221"/>
      <c r="R78" s="119">
        <f>IF(ISNA(VLOOKUP($D78,'Overall Individual'!$B$2:$N$103,8,FALSE)),0,VLOOKUP($D78,'Overall Individual'!$B$2:$N$103,8,FALSE))</f>
        <v>47</v>
      </c>
      <c r="S78" s="208"/>
      <c r="T78" s="119">
        <f>IF(ISNA(VLOOKUP($D78,'Overall Individual'!$B$2:$N$103,9,FALSE)),0,VLOOKUP($D78,'Overall Individual'!$B$2:$N$103,9,FALSE))</f>
        <v>53</v>
      </c>
      <c r="U78" s="208"/>
      <c r="V78" s="153">
        <f>IF(ISNA(VLOOKUP($D78,'Overall Individual'!$B$2:$N$103,10,FALSE)),0,VLOOKUP($D78,'Overall Individual'!$B$2:$N$103,10,FALSE))</f>
        <v>0</v>
      </c>
      <c r="W78" s="208"/>
      <c r="X78" s="153">
        <f>IF(ISNA(VLOOKUP($D78,'Overall Individual'!$B$2:$N$103,11,FALSE)),0,VLOOKUP($D78,'Overall Individual'!$B$2:$N$103,11,FALSE))</f>
        <v>70</v>
      </c>
      <c r="Y78" s="208"/>
      <c r="Z78" s="153">
        <f>IF(ISNA(VLOOKUP($D78,'Overall Individual'!$B$2:$N$103,12,FALSE)),0,VLOOKUP($D78,'Overall Individual'!$B$2:$N$103,12,FALSE))</f>
        <v>0</v>
      </c>
      <c r="AA78" s="208"/>
    </row>
    <row r="79" spans="1:30" ht="12.75" customHeight="1" x14ac:dyDescent="0.5">
      <c r="A79" s="210"/>
      <c r="B79" s="211"/>
      <c r="C79" s="211"/>
      <c r="D79" s="64" t="s">
        <v>141</v>
      </c>
      <c r="E79" s="65">
        <f>VLOOKUP(D79,Runners!A$1:B$155,2,FALSE)</f>
        <v>220000</v>
      </c>
      <c r="F79" s="213"/>
      <c r="G79" s="208"/>
      <c r="H79" s="70">
        <v>77</v>
      </c>
      <c r="I79" s="208"/>
      <c r="J79" s="71">
        <v>0</v>
      </c>
      <c r="K79" s="208"/>
      <c r="L79" s="71">
        <v>70</v>
      </c>
      <c r="M79" s="208"/>
      <c r="N79" s="72">
        <v>72</v>
      </c>
      <c r="O79" s="218"/>
      <c r="P79" s="119">
        <v>78</v>
      </c>
      <c r="Q79" s="221"/>
      <c r="R79" s="119">
        <f>IF(ISNA(VLOOKUP($D79,'Overall Individual'!$B$2:$N$103,8,FALSE)),0,VLOOKUP($D79,'Overall Individual'!$B$2:$N$103,8,FALSE))</f>
        <v>75</v>
      </c>
      <c r="S79" s="208"/>
      <c r="T79" s="119">
        <f>IF(ISNA(VLOOKUP($D79,'Overall Individual'!$B$2:$N$103,9,FALSE)),0,VLOOKUP($D79,'Overall Individual'!$B$2:$N$103,9,FALSE))</f>
        <v>78</v>
      </c>
      <c r="U79" s="208"/>
      <c r="V79" s="153">
        <f>IF(ISNA(VLOOKUP($D79,'Overall Individual'!$B$2:$N$103,10,FALSE)),0,VLOOKUP($D79,'Overall Individual'!$B$2:$N$103,10,FALSE))</f>
        <v>86</v>
      </c>
      <c r="W79" s="208"/>
      <c r="X79" s="153">
        <f>IF(ISNA(VLOOKUP($D79,'Overall Individual'!$B$2:$N$103,11,FALSE)),0,VLOOKUP($D79,'Overall Individual'!$B$2:$N$103,11,FALSE))</f>
        <v>86</v>
      </c>
      <c r="Y79" s="208"/>
      <c r="Z79" s="153">
        <f>IF(ISNA(VLOOKUP($D79,'Overall Individual'!$B$2:$N$103,12,FALSE)),0,VLOOKUP($D79,'Overall Individual'!$B$2:$N$103,12,FALSE))</f>
        <v>0</v>
      </c>
      <c r="AA79" s="208"/>
    </row>
    <row r="80" spans="1:30" ht="12.75" customHeight="1" x14ac:dyDescent="0.5">
      <c r="A80" s="210"/>
      <c r="B80" s="211"/>
      <c r="C80" s="211"/>
      <c r="D80" s="64" t="s">
        <v>51</v>
      </c>
      <c r="E80" s="65">
        <f>VLOOKUP(D80,Runners!A$1:B$155,2,FALSE)</f>
        <v>175000</v>
      </c>
      <c r="F80" s="213"/>
      <c r="G80" s="208"/>
      <c r="H80" s="70">
        <v>74</v>
      </c>
      <c r="I80" s="208"/>
      <c r="J80" s="71">
        <v>54</v>
      </c>
      <c r="K80" s="208"/>
      <c r="L80" s="71">
        <v>53</v>
      </c>
      <c r="M80" s="208"/>
      <c r="N80" s="72">
        <v>70</v>
      </c>
      <c r="O80" s="218"/>
      <c r="P80" s="119">
        <v>72</v>
      </c>
      <c r="Q80" s="221"/>
      <c r="R80" s="119">
        <f>IF(ISNA(VLOOKUP($D80,'Overall Individual'!$B$2:$N$103,8,FALSE)),0,VLOOKUP($D80,'Overall Individual'!$B$2:$N$103,8,FALSE))</f>
        <v>0</v>
      </c>
      <c r="S80" s="208"/>
      <c r="T80" s="119">
        <f>IF(ISNA(VLOOKUP($D80,'Overall Individual'!$B$2:$N$103,9,FALSE)),0,VLOOKUP($D80,'Overall Individual'!$B$2:$N$103,9,FALSE))</f>
        <v>68</v>
      </c>
      <c r="U80" s="208"/>
      <c r="V80" s="153">
        <f>IF(ISNA(VLOOKUP($D80,'Overall Individual'!$B$2:$N$103,10,FALSE)),0,VLOOKUP($D80,'Overall Individual'!$B$2:$N$103,10,FALSE))</f>
        <v>0</v>
      </c>
      <c r="W80" s="208"/>
      <c r="X80" s="153">
        <f>IF(ISNA(VLOOKUP($D80,'Overall Individual'!$B$2:$N$103,11,FALSE)),0,VLOOKUP($D80,'Overall Individual'!$B$2:$N$103,11,FALSE))</f>
        <v>83</v>
      </c>
      <c r="Y80" s="208"/>
      <c r="Z80" s="153">
        <f>IF(ISNA(VLOOKUP($D80,'Overall Individual'!$B$2:$N$103,12,FALSE)),0,VLOOKUP($D80,'Overall Individual'!$B$2:$N$103,12,FALSE))</f>
        <v>0</v>
      </c>
      <c r="AA80" s="208"/>
    </row>
    <row r="81" spans="1:27" ht="12.75" customHeight="1" thickBot="1" x14ac:dyDescent="0.55000000000000004">
      <c r="A81" s="210"/>
      <c r="B81" s="211"/>
      <c r="C81" s="211"/>
      <c r="D81" s="73" t="s">
        <v>79</v>
      </c>
      <c r="E81" s="80">
        <f>VLOOKUP(D81,Runners!A$1:B$155,2,FALSE)</f>
        <v>185000</v>
      </c>
      <c r="F81" s="214"/>
      <c r="G81" s="216"/>
      <c r="H81" s="74">
        <v>72</v>
      </c>
      <c r="I81" s="209"/>
      <c r="J81" s="75">
        <v>42</v>
      </c>
      <c r="K81" s="209"/>
      <c r="L81" s="75">
        <v>47</v>
      </c>
      <c r="M81" s="209"/>
      <c r="N81" s="76">
        <v>54</v>
      </c>
      <c r="O81" s="219"/>
      <c r="P81" s="154">
        <v>67</v>
      </c>
      <c r="Q81" s="222"/>
      <c r="R81" s="154">
        <f>IF(ISNA(VLOOKUP($D81,'Overall Individual'!$B$2:$N$103,8,FALSE)),0,VLOOKUP($D81,'Overall Individual'!$B$2:$N$103,8,FALSE))</f>
        <v>62</v>
      </c>
      <c r="S81" s="209"/>
      <c r="T81" s="154">
        <f>IF(ISNA(VLOOKUP($D81,'Overall Individual'!$B$2:$N$103,9,FALSE)),0,VLOOKUP($D81,'Overall Individual'!$B$2:$N$103,9,FALSE))</f>
        <v>62</v>
      </c>
      <c r="U81" s="209"/>
      <c r="V81" s="155">
        <f>IF(ISNA(VLOOKUP($D81,'Overall Individual'!$B$2:$N$103,10,FALSE)),0,VLOOKUP($D81,'Overall Individual'!$B$2:$N$103,10,FALSE))</f>
        <v>69</v>
      </c>
      <c r="W81" s="209"/>
      <c r="X81" s="155">
        <f>IF(ISNA(VLOOKUP($D81,'Overall Individual'!$B$2:$N$103,11,FALSE)),0,VLOOKUP($D81,'Overall Individual'!$B$2:$N$103,11,FALSE))</f>
        <v>62</v>
      </c>
      <c r="Y81" s="209"/>
      <c r="Z81" s="155">
        <f>IF(ISNA(VLOOKUP($D81,'Overall Individual'!$B$2:$N$103,12,FALSE)),0,VLOOKUP($D81,'Overall Individual'!$B$2:$N$103,12,FALSE))</f>
        <v>0</v>
      </c>
      <c r="AA81" s="209"/>
    </row>
    <row r="82" spans="1:27" ht="12.75" customHeight="1" thickTop="1" x14ac:dyDescent="0.5">
      <c r="A82" s="210">
        <v>17</v>
      </c>
      <c r="B82" s="211" t="s">
        <v>193</v>
      </c>
      <c r="C82" s="211" t="s">
        <v>66</v>
      </c>
      <c r="D82" s="64" t="s">
        <v>82</v>
      </c>
      <c r="E82" s="78">
        <f>VLOOKUP(D82,Runners!A$1:B$155,2,FALSE)</f>
        <v>220000</v>
      </c>
      <c r="F82" s="212">
        <f>SUM(E82:E86)</f>
        <v>1000000</v>
      </c>
      <c r="G82" s="215">
        <v>3</v>
      </c>
      <c r="H82" s="66">
        <v>0</v>
      </c>
      <c r="I82" s="207">
        <v>146</v>
      </c>
      <c r="J82" s="68">
        <v>96</v>
      </c>
      <c r="K82" s="207">
        <v>221</v>
      </c>
      <c r="L82" s="68">
        <v>98</v>
      </c>
      <c r="M82" s="207">
        <v>265</v>
      </c>
      <c r="N82" s="79">
        <v>0</v>
      </c>
      <c r="O82" s="217">
        <v>170</v>
      </c>
      <c r="P82" s="151">
        <v>100</v>
      </c>
      <c r="Q82" s="220">
        <v>291</v>
      </c>
      <c r="R82" s="151">
        <f>IF(ISNA(VLOOKUP($D82,'Overall Individual'!$B$2:$N$103,8,FALSE)),0,VLOOKUP($D82,'Overall Individual'!$B$2:$N$103,8,FALSE))</f>
        <v>98</v>
      </c>
      <c r="S82" s="207">
        <f>SUM(R82:R86)</f>
        <v>292</v>
      </c>
      <c r="T82" s="151">
        <f>IF(ISNA(VLOOKUP($D82,'Overall Individual'!$B$2:$N$103,9,FALSE)),0,VLOOKUP($D82,'Overall Individual'!$B$2:$N$103,9,FALSE))</f>
        <v>99</v>
      </c>
      <c r="U82" s="207">
        <f>SUM(T82:T86)</f>
        <v>318</v>
      </c>
      <c r="V82" s="152">
        <f>IF(ISNA(VLOOKUP($D82,'Overall Individual'!$B$2:$N$103,10,FALSE)),0,VLOOKUP($D82,'Overall Individual'!$B$2:$N$103,10,FALSE))</f>
        <v>99</v>
      </c>
      <c r="W82" s="207">
        <f>SUM(V82:V86)</f>
        <v>175</v>
      </c>
      <c r="X82" s="152">
        <f>IF(ISNA(VLOOKUP($D82,'Overall Individual'!$B$2:$N$103,11,FALSE)),0,VLOOKUP($D82,'Overall Individual'!$B$2:$N$103,11,FALSE))</f>
        <v>0</v>
      </c>
      <c r="Y82" s="207">
        <f>SUM(X82:X86)</f>
        <v>212</v>
      </c>
      <c r="Z82" s="152">
        <f>IF(ISNA(VLOOKUP($D82,'Overall Individual'!$B$2:$N$103,12,FALSE)),0,VLOOKUP($D82,'Overall Individual'!$B$2:$N$103,12,FALSE))</f>
        <v>0</v>
      </c>
      <c r="AA82" s="207">
        <f>SUM(Z82:Z86)</f>
        <v>0</v>
      </c>
    </row>
    <row r="83" spans="1:27" ht="12.75" customHeight="1" x14ac:dyDescent="0.5">
      <c r="A83" s="210"/>
      <c r="B83" s="211"/>
      <c r="C83" s="211"/>
      <c r="D83" s="64" t="s">
        <v>133</v>
      </c>
      <c r="E83" s="65">
        <f>VLOOKUP(D83,Runners!A$1:B$155,2,FALSE)</f>
        <v>240000</v>
      </c>
      <c r="F83" s="213"/>
      <c r="G83" s="208"/>
      <c r="H83" s="70">
        <v>0</v>
      </c>
      <c r="I83" s="208"/>
      <c r="J83" s="71">
        <v>0</v>
      </c>
      <c r="K83" s="208"/>
      <c r="L83" s="71">
        <v>0</v>
      </c>
      <c r="M83" s="208"/>
      <c r="N83" s="72">
        <v>0</v>
      </c>
      <c r="O83" s="218"/>
      <c r="P83" s="119">
        <v>0</v>
      </c>
      <c r="Q83" s="221"/>
      <c r="R83" s="119">
        <f>IF(ISNA(VLOOKUP($D83,'Overall Individual'!$B$2:$N$103,8,FALSE)),0,VLOOKUP($D83,'Overall Individual'!$B$2:$N$103,8,FALSE))</f>
        <v>89</v>
      </c>
      <c r="S83" s="208"/>
      <c r="T83" s="119">
        <f>IF(ISNA(VLOOKUP($D83,'Overall Individual'!$B$2:$N$103,9,FALSE)),0,VLOOKUP($D83,'Overall Individual'!$B$2:$N$103,9,FALSE))</f>
        <v>87</v>
      </c>
      <c r="U83" s="208"/>
      <c r="V83" s="153">
        <f>IF(ISNA(VLOOKUP($D83,'Overall Individual'!$B$2:$N$103,10,FALSE)),0,VLOOKUP($D83,'Overall Individual'!$B$2:$N$103,10,FALSE))</f>
        <v>0</v>
      </c>
      <c r="W83" s="208"/>
      <c r="X83" s="153">
        <f>IF(ISNA(VLOOKUP($D83,'Overall Individual'!$B$2:$N$103,11,FALSE)),0,VLOOKUP($D83,'Overall Individual'!$B$2:$N$103,11,FALSE))</f>
        <v>0</v>
      </c>
      <c r="Y83" s="208"/>
      <c r="Z83" s="153">
        <f>IF(ISNA(VLOOKUP($D83,'Overall Individual'!$B$2:$N$103,12,FALSE)),0,VLOOKUP($D83,'Overall Individual'!$B$2:$N$103,12,FALSE))</f>
        <v>0</v>
      </c>
      <c r="AA83" s="208"/>
    </row>
    <row r="84" spans="1:27" ht="12.75" customHeight="1" x14ac:dyDescent="0.5">
      <c r="A84" s="210"/>
      <c r="B84" s="211"/>
      <c r="C84" s="211"/>
      <c r="D84" s="64" t="s">
        <v>111</v>
      </c>
      <c r="E84" s="65">
        <f>VLOOKUP(D84,Runners!A$1:B$155,2,FALSE)</f>
        <v>155000</v>
      </c>
      <c r="F84" s="213"/>
      <c r="G84" s="208"/>
      <c r="H84" s="70">
        <v>84</v>
      </c>
      <c r="I84" s="208"/>
      <c r="J84" s="71">
        <v>76</v>
      </c>
      <c r="K84" s="208"/>
      <c r="L84" s="71">
        <v>74</v>
      </c>
      <c r="M84" s="208"/>
      <c r="N84" s="72">
        <v>74</v>
      </c>
      <c r="O84" s="218"/>
      <c r="P84" s="119">
        <v>81</v>
      </c>
      <c r="Q84" s="221"/>
      <c r="R84" s="119">
        <f>IF(ISNA(VLOOKUP($D84,'Overall Individual'!$B$2:$N$103,8,FALSE)),0,VLOOKUP($D84,'Overall Individual'!$B$2:$N$103,8,FALSE))</f>
        <v>0</v>
      </c>
      <c r="S84" s="208"/>
      <c r="T84" s="119">
        <f>IF(ISNA(VLOOKUP($D84,'Overall Individual'!$B$2:$N$103,9,FALSE)),0,VLOOKUP($D84,'Overall Individual'!$B$2:$N$103,9,FALSE))</f>
        <v>72</v>
      </c>
      <c r="U84" s="208"/>
      <c r="V84" s="153">
        <f>IF(ISNA(VLOOKUP($D84,'Overall Individual'!$B$2:$N$103,10,FALSE)),0,VLOOKUP($D84,'Overall Individual'!$B$2:$N$103,10,FALSE))</f>
        <v>0</v>
      </c>
      <c r="W84" s="208"/>
      <c r="X84" s="153">
        <f>IF(ISNA(VLOOKUP($D84,'Overall Individual'!$B$2:$N$103,11,FALSE)),0,VLOOKUP($D84,'Overall Individual'!$B$2:$N$103,11,FALSE))</f>
        <v>77</v>
      </c>
      <c r="Y84" s="208"/>
      <c r="Z84" s="153">
        <f>IF(ISNA(VLOOKUP($D84,'Overall Individual'!$B$2:$N$103,12,FALSE)),0,VLOOKUP($D84,'Overall Individual'!$B$2:$N$103,12,FALSE))</f>
        <v>0</v>
      </c>
      <c r="AA84" s="208"/>
    </row>
    <row r="85" spans="1:27" ht="12.75" customHeight="1" x14ac:dyDescent="0.5">
      <c r="A85" s="210"/>
      <c r="B85" s="211"/>
      <c r="C85" s="211"/>
      <c r="D85" s="64" t="s">
        <v>88</v>
      </c>
      <c r="E85" s="65">
        <f>VLOOKUP(D85,Runners!A$1:B$155,2,FALSE)</f>
        <v>175000</v>
      </c>
      <c r="F85" s="213"/>
      <c r="G85" s="208"/>
      <c r="H85" s="70">
        <v>0</v>
      </c>
      <c r="I85" s="208"/>
      <c r="J85" s="71">
        <v>0</v>
      </c>
      <c r="K85" s="208"/>
      <c r="L85" s="71">
        <v>44</v>
      </c>
      <c r="M85" s="208"/>
      <c r="N85" s="72">
        <v>44</v>
      </c>
      <c r="O85" s="218"/>
      <c r="P85" s="119">
        <v>53</v>
      </c>
      <c r="Q85" s="221"/>
      <c r="R85" s="119">
        <f>IF(ISNA(VLOOKUP($D85,'Overall Individual'!$B$2:$N$103,8,FALSE)),0,VLOOKUP($D85,'Overall Individual'!$B$2:$N$103,8,FALSE))</f>
        <v>42</v>
      </c>
      <c r="S85" s="208"/>
      <c r="T85" s="119">
        <f>IF(ISNA(VLOOKUP($D85,'Overall Individual'!$B$2:$N$103,9,FALSE)),0,VLOOKUP($D85,'Overall Individual'!$B$2:$N$103,9,FALSE))</f>
        <v>0</v>
      </c>
      <c r="U85" s="208"/>
      <c r="V85" s="153">
        <f>IF(ISNA(VLOOKUP($D85,'Overall Individual'!$B$2:$N$103,10,FALSE)),0,VLOOKUP($D85,'Overall Individual'!$B$2:$N$103,10,FALSE))</f>
        <v>0</v>
      </c>
      <c r="W85" s="208"/>
      <c r="X85" s="153">
        <f>IF(ISNA(VLOOKUP($D85,'Overall Individual'!$B$2:$N$103,11,FALSE)),0,VLOOKUP($D85,'Overall Individual'!$B$2:$N$103,11,FALSE))</f>
        <v>66</v>
      </c>
      <c r="Y85" s="208"/>
      <c r="Z85" s="153">
        <f>IF(ISNA(VLOOKUP($D85,'Overall Individual'!$B$2:$N$103,12,FALSE)),0,VLOOKUP($D85,'Overall Individual'!$B$2:$N$103,12,FALSE))</f>
        <v>0</v>
      </c>
      <c r="AA85" s="208"/>
    </row>
    <row r="86" spans="1:27" ht="12.75" customHeight="1" thickBot="1" x14ac:dyDescent="0.55000000000000004">
      <c r="A86" s="210"/>
      <c r="B86" s="211"/>
      <c r="C86" s="211"/>
      <c r="D86" s="64" t="s">
        <v>53</v>
      </c>
      <c r="E86" s="80">
        <f>VLOOKUP(D86,Runners!A$1:B$155,2,FALSE)</f>
        <v>210000</v>
      </c>
      <c r="F86" s="214"/>
      <c r="G86" s="216"/>
      <c r="H86" s="74">
        <v>62</v>
      </c>
      <c r="I86" s="209"/>
      <c r="J86" s="75">
        <v>49</v>
      </c>
      <c r="K86" s="209"/>
      <c r="L86" s="75">
        <v>49</v>
      </c>
      <c r="M86" s="209"/>
      <c r="N86" s="76">
        <v>52</v>
      </c>
      <c r="O86" s="219"/>
      <c r="P86" s="154">
        <v>57</v>
      </c>
      <c r="Q86" s="222"/>
      <c r="R86" s="154">
        <f>IF(ISNA(VLOOKUP($D86,'Overall Individual'!$B$2:$N$103,8,FALSE)),0,VLOOKUP($D86,'Overall Individual'!$B$2:$N$103,8,FALSE))</f>
        <v>63</v>
      </c>
      <c r="S86" s="209"/>
      <c r="T86" s="154">
        <f>IF(ISNA(VLOOKUP($D86,'Overall Individual'!$B$2:$N$103,9,FALSE)),0,VLOOKUP($D86,'Overall Individual'!$B$2:$N$103,9,FALSE))</f>
        <v>60</v>
      </c>
      <c r="U86" s="209"/>
      <c r="V86" s="155">
        <f>IF(ISNA(VLOOKUP($D86,'Overall Individual'!$B$2:$N$103,10,FALSE)),0,VLOOKUP($D86,'Overall Individual'!$B$2:$N$103,10,FALSE))</f>
        <v>76</v>
      </c>
      <c r="W86" s="209"/>
      <c r="X86" s="155">
        <f>IF(ISNA(VLOOKUP($D86,'Overall Individual'!$B$2:$N$103,11,FALSE)),0,VLOOKUP($D86,'Overall Individual'!$B$2:$N$103,11,FALSE))</f>
        <v>69</v>
      </c>
      <c r="Y86" s="209"/>
      <c r="Z86" s="155">
        <f>IF(ISNA(VLOOKUP($D86,'Overall Individual'!$B$2:$N$103,12,FALSE)),0,VLOOKUP($D86,'Overall Individual'!$B$2:$N$103,12,FALSE))</f>
        <v>0</v>
      </c>
      <c r="AA86" s="209"/>
    </row>
    <row r="87" spans="1:27" ht="12.75" customHeight="1" thickTop="1" x14ac:dyDescent="0.5">
      <c r="A87" s="210">
        <v>18</v>
      </c>
      <c r="B87" s="211" t="s">
        <v>203</v>
      </c>
      <c r="C87" s="211" t="s">
        <v>147</v>
      </c>
      <c r="D87" s="77" t="s">
        <v>109</v>
      </c>
      <c r="E87" s="78">
        <f>VLOOKUP(D87,Runners!A$1:B$155,2,FALSE)</f>
        <v>215000</v>
      </c>
      <c r="F87" s="212">
        <f>SUM(E87:E91)</f>
        <v>865000</v>
      </c>
      <c r="G87" s="215">
        <v>3</v>
      </c>
      <c r="H87" s="66">
        <v>97</v>
      </c>
      <c r="I87" s="207">
        <v>278</v>
      </c>
      <c r="J87" s="68">
        <v>95</v>
      </c>
      <c r="K87" s="207">
        <v>358</v>
      </c>
      <c r="L87" s="68">
        <v>94</v>
      </c>
      <c r="M87" s="207">
        <v>345</v>
      </c>
      <c r="N87" s="79">
        <v>96</v>
      </c>
      <c r="O87" s="217">
        <v>175</v>
      </c>
      <c r="P87" s="151">
        <v>83</v>
      </c>
      <c r="Q87" s="220">
        <v>177</v>
      </c>
      <c r="R87" s="151">
        <f>IF(ISNA(VLOOKUP($D87,'Overall Individual'!$B$2:$N$103,8,FALSE)),0,VLOOKUP($D87,'Overall Individual'!$B$2:$N$103,8,FALSE))</f>
        <v>95</v>
      </c>
      <c r="S87" s="207">
        <f>SUM(R87:R91)</f>
        <v>360</v>
      </c>
      <c r="T87" s="151">
        <f>IF(ISNA(VLOOKUP($D87,'Overall Individual'!$B$2:$N$103,9,FALSE)),0,VLOOKUP($D87,'Overall Individual'!$B$2:$N$103,9,FALSE))</f>
        <v>96</v>
      </c>
      <c r="U87" s="207">
        <f>SUM(T87:T91)</f>
        <v>448</v>
      </c>
      <c r="V87" s="152">
        <f>IF(ISNA(VLOOKUP($D87,'Overall Individual'!$B$2:$N$103,10,FALSE)),0,VLOOKUP($D87,'Overall Individual'!$B$2:$N$103,10,FALSE))</f>
        <v>100</v>
      </c>
      <c r="W87" s="207">
        <f>SUM(V87:V91)</f>
        <v>198</v>
      </c>
      <c r="X87" s="152">
        <f>IF(ISNA(VLOOKUP($D87,'Overall Individual'!$B$2:$N$103,11,FALSE)),0,VLOOKUP($D87,'Overall Individual'!$B$2:$N$103,11,FALSE))</f>
        <v>97</v>
      </c>
      <c r="Y87" s="207">
        <f>SUM(X87:X91)</f>
        <v>191</v>
      </c>
      <c r="Z87" s="152">
        <f>IF(ISNA(VLOOKUP($D87,'Overall Individual'!$B$2:$N$103,12,FALSE)),0,VLOOKUP($D87,'Overall Individual'!$B$2:$N$103,12,FALSE))</f>
        <v>0</v>
      </c>
      <c r="AA87" s="207">
        <f>SUM(Z87:Z91)</f>
        <v>0</v>
      </c>
    </row>
    <row r="88" spans="1:27" ht="12.75" customHeight="1" x14ac:dyDescent="0.5">
      <c r="A88" s="210"/>
      <c r="B88" s="211"/>
      <c r="C88" s="211"/>
      <c r="D88" s="64" t="s">
        <v>133</v>
      </c>
      <c r="E88" s="65">
        <f>VLOOKUP(D88,Runners!A$1:B$155,2,FALSE)</f>
        <v>240000</v>
      </c>
      <c r="F88" s="213"/>
      <c r="G88" s="208"/>
      <c r="H88" s="70">
        <v>0</v>
      </c>
      <c r="I88" s="208"/>
      <c r="J88" s="71">
        <v>0</v>
      </c>
      <c r="K88" s="208"/>
      <c r="L88" s="71">
        <v>0</v>
      </c>
      <c r="M88" s="208"/>
      <c r="N88" s="72">
        <v>0</v>
      </c>
      <c r="O88" s="218"/>
      <c r="P88" s="119">
        <v>0</v>
      </c>
      <c r="Q88" s="221"/>
      <c r="R88" s="119">
        <f>IF(ISNA(VLOOKUP($D88,'Overall Individual'!$B$2:$N$103,8,FALSE)),0,VLOOKUP($D88,'Overall Individual'!$B$2:$N$103,8,FALSE))</f>
        <v>89</v>
      </c>
      <c r="S88" s="208"/>
      <c r="T88" s="119">
        <f>IF(ISNA(VLOOKUP($D88,'Overall Individual'!$B$2:$N$103,9,FALSE)),0,VLOOKUP($D88,'Overall Individual'!$B$2:$N$103,9,FALSE))</f>
        <v>87</v>
      </c>
      <c r="U88" s="208"/>
      <c r="V88" s="153">
        <f>IF(ISNA(VLOOKUP($D88,'Overall Individual'!$B$2:$N$103,10,FALSE)),0,VLOOKUP($D88,'Overall Individual'!$B$2:$N$103,10,FALSE))</f>
        <v>0</v>
      </c>
      <c r="W88" s="208"/>
      <c r="X88" s="153">
        <f>IF(ISNA(VLOOKUP($D88,'Overall Individual'!$B$2:$N$103,11,FALSE)),0,VLOOKUP($D88,'Overall Individual'!$B$2:$N$103,11,FALSE))</f>
        <v>0</v>
      </c>
      <c r="Y88" s="208"/>
      <c r="Z88" s="153">
        <f>IF(ISNA(VLOOKUP($D88,'Overall Individual'!$B$2:$N$103,12,FALSE)),0,VLOOKUP($D88,'Overall Individual'!$B$2:$N$103,12,FALSE))</f>
        <v>0</v>
      </c>
      <c r="AA88" s="208"/>
    </row>
    <row r="89" spans="1:27" ht="12.75" customHeight="1" x14ac:dyDescent="0.5">
      <c r="A89" s="210"/>
      <c r="B89" s="211"/>
      <c r="C89" s="211"/>
      <c r="D89" s="64" t="s">
        <v>186</v>
      </c>
      <c r="E89" s="65">
        <f>VLOOKUP(D89,Runners!A$1:B$155,2,FALSE)</f>
        <v>105000</v>
      </c>
      <c r="F89" s="213"/>
      <c r="G89" s="208"/>
      <c r="H89" s="70">
        <v>91</v>
      </c>
      <c r="I89" s="208"/>
      <c r="J89" s="71">
        <v>91</v>
      </c>
      <c r="K89" s="208"/>
      <c r="L89" s="71">
        <v>85</v>
      </c>
      <c r="M89" s="208"/>
      <c r="N89" s="72">
        <v>0</v>
      </c>
      <c r="O89" s="218"/>
      <c r="P89" s="119">
        <v>0</v>
      </c>
      <c r="Q89" s="221"/>
      <c r="R89" s="119">
        <f>IF(ISNA(VLOOKUP($D89,'Overall Individual'!$B$2:$N$103,8,FALSE)),0,VLOOKUP($D89,'Overall Individual'!$B$2:$N$103,8,FALSE))</f>
        <v>86</v>
      </c>
      <c r="S89" s="208"/>
      <c r="T89" s="119">
        <f>IF(ISNA(VLOOKUP($D89,'Overall Individual'!$B$2:$N$103,9,FALSE)),0,VLOOKUP($D89,'Overall Individual'!$B$2:$N$103,9,FALSE))</f>
        <v>88</v>
      </c>
      <c r="U89" s="208"/>
      <c r="V89" s="153">
        <f>IF(ISNA(VLOOKUP($D89,'Overall Individual'!$B$2:$N$103,10,FALSE)),0,VLOOKUP($D89,'Overall Individual'!$B$2:$N$103,10,FALSE))</f>
        <v>0</v>
      </c>
      <c r="W89" s="208"/>
      <c r="X89" s="153">
        <f>IF(ISNA(VLOOKUP($D89,'Overall Individual'!$B$2:$N$103,11,FALSE)),0,VLOOKUP($D89,'Overall Individual'!$B$2:$N$103,11,FALSE))</f>
        <v>0</v>
      </c>
      <c r="Y89" s="208"/>
      <c r="Z89" s="153">
        <f>IF(ISNA(VLOOKUP($D89,'Overall Individual'!$B$2:$N$103,12,FALSE)),0,VLOOKUP($D89,'Overall Individual'!$B$2:$N$103,12,FALSE))</f>
        <v>0</v>
      </c>
      <c r="AA89" s="208"/>
    </row>
    <row r="90" spans="1:27" ht="12.75" customHeight="1" x14ac:dyDescent="0.5">
      <c r="A90" s="210"/>
      <c r="B90" s="211"/>
      <c r="C90" s="211"/>
      <c r="D90" s="64" t="s">
        <v>173</v>
      </c>
      <c r="E90" s="65">
        <f>VLOOKUP(D90,Runners!A$1:B$155,2,FALSE)</f>
        <v>105000</v>
      </c>
      <c r="F90" s="213"/>
      <c r="G90" s="208"/>
      <c r="H90" s="70">
        <v>90</v>
      </c>
      <c r="I90" s="208"/>
      <c r="J90" s="71">
        <v>85</v>
      </c>
      <c r="K90" s="208"/>
      <c r="L90" s="71">
        <v>79</v>
      </c>
      <c r="M90" s="208"/>
      <c r="N90" s="72">
        <v>79</v>
      </c>
      <c r="O90" s="218"/>
      <c r="P90" s="119">
        <v>94</v>
      </c>
      <c r="Q90" s="221"/>
      <c r="R90" s="119">
        <f>IF(ISNA(VLOOKUP($D90,'Overall Individual'!$B$2:$N$103,8,FALSE)),0,VLOOKUP($D90,'Overall Individual'!$B$2:$N$103,8,FALSE))</f>
        <v>90</v>
      </c>
      <c r="S90" s="208"/>
      <c r="T90" s="119">
        <f>IF(ISNA(VLOOKUP($D90,'Overall Individual'!$B$2:$N$103,9,FALSE)),0,VLOOKUP($D90,'Overall Individual'!$B$2:$N$103,9,FALSE))</f>
        <v>93</v>
      </c>
      <c r="U90" s="208"/>
      <c r="V90" s="153">
        <f>IF(ISNA(VLOOKUP($D90,'Overall Individual'!$B$2:$N$103,10,FALSE)),0,VLOOKUP($D90,'Overall Individual'!$B$2:$N$103,10,FALSE))</f>
        <v>98</v>
      </c>
      <c r="W90" s="208"/>
      <c r="X90" s="153">
        <f>IF(ISNA(VLOOKUP($D90,'Overall Individual'!$B$2:$N$103,11,FALSE)),0,VLOOKUP($D90,'Overall Individual'!$B$2:$N$103,11,FALSE))</f>
        <v>94</v>
      </c>
      <c r="Y90" s="208"/>
      <c r="Z90" s="153">
        <f>IF(ISNA(VLOOKUP($D90,'Overall Individual'!$B$2:$N$103,12,FALSE)),0,VLOOKUP($D90,'Overall Individual'!$B$2:$N$103,12,FALSE))</f>
        <v>0</v>
      </c>
      <c r="AA90" s="208"/>
    </row>
    <row r="91" spans="1:27" ht="12.75" customHeight="1" thickBot="1" x14ac:dyDescent="0.55000000000000004">
      <c r="A91" s="210"/>
      <c r="B91" s="211"/>
      <c r="C91" s="211"/>
      <c r="D91" s="73" t="s">
        <v>144</v>
      </c>
      <c r="E91" s="80">
        <f>VLOOKUP(D91,Runners!A$1:B$155,2,FALSE)</f>
        <v>200000</v>
      </c>
      <c r="F91" s="214"/>
      <c r="G91" s="216"/>
      <c r="H91" s="74">
        <v>0</v>
      </c>
      <c r="I91" s="209"/>
      <c r="J91" s="75">
        <v>87</v>
      </c>
      <c r="K91" s="209"/>
      <c r="L91" s="75">
        <v>87</v>
      </c>
      <c r="M91" s="209"/>
      <c r="N91" s="76">
        <v>0</v>
      </c>
      <c r="O91" s="219"/>
      <c r="P91" s="154">
        <v>0</v>
      </c>
      <c r="Q91" s="222"/>
      <c r="R91" s="154">
        <f>IF(ISNA(VLOOKUP($D91,'Overall Individual'!$B$2:$N$103,8,FALSE)),0,VLOOKUP($D91,'Overall Individual'!$B$2:$N$103,8,FALSE))</f>
        <v>0</v>
      </c>
      <c r="S91" s="209"/>
      <c r="T91" s="154">
        <f>IF(ISNA(VLOOKUP($D91,'Overall Individual'!$B$2:$N$103,9,FALSE)),0,VLOOKUP($D91,'Overall Individual'!$B$2:$N$103,9,FALSE))</f>
        <v>84</v>
      </c>
      <c r="U91" s="209"/>
      <c r="V91" s="155">
        <f>IF(ISNA(VLOOKUP($D91,'Overall Individual'!$B$2:$N$103,10,FALSE)),0,VLOOKUP($D91,'Overall Individual'!$B$2:$N$103,10,FALSE))</f>
        <v>0</v>
      </c>
      <c r="W91" s="209"/>
      <c r="X91" s="155">
        <f>IF(ISNA(VLOOKUP($D91,'Overall Individual'!$B$2:$N$103,11,FALSE)),0,VLOOKUP($D91,'Overall Individual'!$B$2:$N$103,11,FALSE))</f>
        <v>0</v>
      </c>
      <c r="Y91" s="209"/>
      <c r="Z91" s="155">
        <f>IF(ISNA(VLOOKUP($D91,'Overall Individual'!$B$2:$N$103,12,FALSE)),0,VLOOKUP($D91,'Overall Individual'!$B$2:$N$103,12,FALSE))</f>
        <v>0</v>
      </c>
      <c r="AA91" s="209"/>
    </row>
    <row r="92" spans="1:27" ht="12.75" customHeight="1" thickTop="1" x14ac:dyDescent="0.5">
      <c r="A92" s="210">
        <v>19</v>
      </c>
      <c r="B92" s="211" t="s">
        <v>237</v>
      </c>
      <c r="C92" s="211" t="s">
        <v>173</v>
      </c>
      <c r="D92" s="77" t="s">
        <v>173</v>
      </c>
      <c r="E92" s="78">
        <f>VLOOKUP(D92,Runners!A$1:B$155,2,FALSE)</f>
        <v>105000</v>
      </c>
      <c r="F92" s="212">
        <f>SUM(E92:E96)</f>
        <v>870000</v>
      </c>
      <c r="G92" s="215">
        <v>3</v>
      </c>
      <c r="H92" s="66">
        <v>90</v>
      </c>
      <c r="I92" s="207">
        <v>264</v>
      </c>
      <c r="J92" s="68">
        <v>85</v>
      </c>
      <c r="K92" s="207">
        <v>420</v>
      </c>
      <c r="L92" s="68">
        <v>79</v>
      </c>
      <c r="M92" s="207">
        <v>418</v>
      </c>
      <c r="N92" s="79">
        <v>79</v>
      </c>
      <c r="O92" s="217">
        <v>329</v>
      </c>
      <c r="P92" s="151">
        <v>94</v>
      </c>
      <c r="Q92" s="220">
        <v>355</v>
      </c>
      <c r="R92" s="151">
        <f>IF(ISNA(VLOOKUP($D92,'Overall Individual'!$B$2:$N$103,8,FALSE)),0,VLOOKUP($D92,'Overall Individual'!$B$2:$N$103,8,FALSE))</f>
        <v>90</v>
      </c>
      <c r="S92" s="207">
        <f>SUM(R92:R96)</f>
        <v>350</v>
      </c>
      <c r="T92" s="151">
        <f>IF(ISNA(VLOOKUP($D92,'Overall Individual'!$B$2:$N$103,9,FALSE)),0,VLOOKUP($D92,'Overall Individual'!$B$2:$N$103,9,FALSE))</f>
        <v>93</v>
      </c>
      <c r="U92" s="207">
        <f>SUM(T92:T96)</f>
        <v>444</v>
      </c>
      <c r="V92" s="152">
        <f>IF(ISNA(VLOOKUP($D92,'Overall Individual'!$B$2:$N$103,10,FALSE)),0,VLOOKUP($D92,'Overall Individual'!$B$2:$N$103,10,FALSE))</f>
        <v>98</v>
      </c>
      <c r="W92" s="207">
        <f>SUM(V92:V96)</f>
        <v>98</v>
      </c>
      <c r="X92" s="152">
        <f>IF(ISNA(VLOOKUP($D92,'Overall Individual'!$B$2:$N$103,11,FALSE)),0,VLOOKUP($D92,'Overall Individual'!$B$2:$N$103,11,FALSE))</f>
        <v>94</v>
      </c>
      <c r="Y92" s="207">
        <f>SUM(X92:X96)</f>
        <v>275</v>
      </c>
      <c r="Z92" s="152">
        <f>IF(ISNA(VLOOKUP($D92,'Overall Individual'!$B$2:$N$103,12,FALSE)),0,VLOOKUP($D92,'Overall Individual'!$B$2:$N$103,12,FALSE))</f>
        <v>0</v>
      </c>
      <c r="AA92" s="207">
        <f>SUM(Z92:Z96)</f>
        <v>0</v>
      </c>
    </row>
    <row r="93" spans="1:27" ht="12.75" customHeight="1" x14ac:dyDescent="0.5">
      <c r="A93" s="210"/>
      <c r="B93" s="211"/>
      <c r="C93" s="211"/>
      <c r="D93" s="64" t="s">
        <v>94</v>
      </c>
      <c r="E93" s="65">
        <f>VLOOKUP(D93,Runners!A$1:B$155,2,FALSE)</f>
        <v>230000</v>
      </c>
      <c r="F93" s="213"/>
      <c r="G93" s="208"/>
      <c r="H93" s="70">
        <v>0</v>
      </c>
      <c r="I93" s="208"/>
      <c r="J93" s="71">
        <v>86</v>
      </c>
      <c r="K93" s="208"/>
      <c r="L93" s="71">
        <v>93</v>
      </c>
      <c r="M93" s="208"/>
      <c r="N93" s="72">
        <v>85</v>
      </c>
      <c r="O93" s="218"/>
      <c r="P93" s="119">
        <v>91</v>
      </c>
      <c r="Q93" s="221"/>
      <c r="R93" s="119">
        <f>IF(ISNA(VLOOKUP($D93,'Overall Individual'!$B$2:$N$103,8,FALSE)),0,VLOOKUP($D93,'Overall Individual'!$B$2:$N$103,8,FALSE))</f>
        <v>82</v>
      </c>
      <c r="S93" s="208"/>
      <c r="T93" s="119">
        <f>IF(ISNA(VLOOKUP($D93,'Overall Individual'!$B$2:$N$103,9,FALSE)),0,VLOOKUP($D93,'Overall Individual'!$B$2:$N$103,9,FALSE))</f>
        <v>89</v>
      </c>
      <c r="U93" s="208"/>
      <c r="V93" s="153">
        <f>IF(ISNA(VLOOKUP($D93,'Overall Individual'!$B$2:$N$103,10,FALSE)),0,VLOOKUP($D93,'Overall Individual'!$B$2:$N$103,10,FALSE))</f>
        <v>0</v>
      </c>
      <c r="W93" s="208"/>
      <c r="X93" s="153">
        <f>IF(ISNA(VLOOKUP($D93,'Overall Individual'!$B$2:$N$103,11,FALSE)),0,VLOOKUP($D93,'Overall Individual'!$B$2:$N$103,11,FALSE))</f>
        <v>82</v>
      </c>
      <c r="Y93" s="208"/>
      <c r="Z93" s="153">
        <f>IF(ISNA(VLOOKUP($D93,'Overall Individual'!$B$2:$N$103,12,FALSE)),0,VLOOKUP($D93,'Overall Individual'!$B$2:$N$103,12,FALSE))</f>
        <v>0</v>
      </c>
      <c r="AA93" s="208"/>
    </row>
    <row r="94" spans="1:27" ht="12.75" customHeight="1" x14ac:dyDescent="0.5">
      <c r="A94" s="210"/>
      <c r="B94" s="211"/>
      <c r="C94" s="211"/>
      <c r="D94" s="64" t="s">
        <v>106</v>
      </c>
      <c r="E94" s="65">
        <f>VLOOKUP(D94,Runners!A$1:B$155,2,FALSE)</f>
        <v>230000</v>
      </c>
      <c r="F94" s="213"/>
      <c r="G94" s="208"/>
      <c r="H94" s="70">
        <v>98</v>
      </c>
      <c r="I94" s="208"/>
      <c r="J94" s="71">
        <v>99</v>
      </c>
      <c r="K94" s="208"/>
      <c r="L94" s="71">
        <v>99</v>
      </c>
      <c r="M94" s="208"/>
      <c r="N94" s="72">
        <v>99</v>
      </c>
      <c r="O94" s="218"/>
      <c r="P94" s="119">
        <v>99</v>
      </c>
      <c r="Q94" s="221"/>
      <c r="R94" s="119">
        <f>IF(ISNA(VLOOKUP($D94,'Overall Individual'!$B$2:$N$103,8,FALSE)),0,VLOOKUP($D94,'Overall Individual'!$B$2:$N$103,8,FALSE))</f>
        <v>92</v>
      </c>
      <c r="S94" s="208"/>
      <c r="T94" s="119">
        <f>IF(ISNA(VLOOKUP($D94,'Overall Individual'!$B$2:$N$103,9,FALSE)),0,VLOOKUP($D94,'Overall Individual'!$B$2:$N$103,9,FALSE))</f>
        <v>90</v>
      </c>
      <c r="U94" s="208"/>
      <c r="V94" s="153">
        <f>IF(ISNA(VLOOKUP($D94,'Overall Individual'!$B$2:$N$103,10,FALSE)),0,VLOOKUP($D94,'Overall Individual'!$B$2:$N$103,10,FALSE))</f>
        <v>0</v>
      </c>
      <c r="W94" s="208"/>
      <c r="X94" s="153">
        <f>IF(ISNA(VLOOKUP($D94,'Overall Individual'!$B$2:$N$103,11,FALSE)),0,VLOOKUP($D94,'Overall Individual'!$B$2:$N$103,11,FALSE))</f>
        <v>99</v>
      </c>
      <c r="Y94" s="208"/>
      <c r="Z94" s="153">
        <f>IF(ISNA(VLOOKUP($D94,'Overall Individual'!$B$2:$N$103,12,FALSE)),0,VLOOKUP($D94,'Overall Individual'!$B$2:$N$103,12,FALSE))</f>
        <v>0</v>
      </c>
      <c r="AA94" s="208"/>
    </row>
    <row r="95" spans="1:27" ht="12.75" customHeight="1" x14ac:dyDescent="0.5">
      <c r="A95" s="210"/>
      <c r="B95" s="211"/>
      <c r="C95" s="211"/>
      <c r="D95" s="64" t="s">
        <v>144</v>
      </c>
      <c r="E95" s="65">
        <f>VLOOKUP(D95,Runners!A$1:B$155,2,FALSE)</f>
        <v>200000</v>
      </c>
      <c r="F95" s="213"/>
      <c r="G95" s="208"/>
      <c r="H95" s="70">
        <v>0</v>
      </c>
      <c r="I95" s="208"/>
      <c r="J95" s="71">
        <v>87</v>
      </c>
      <c r="K95" s="208"/>
      <c r="L95" s="71">
        <v>87</v>
      </c>
      <c r="M95" s="208"/>
      <c r="N95" s="72">
        <v>0</v>
      </c>
      <c r="O95" s="218"/>
      <c r="P95" s="119">
        <v>0</v>
      </c>
      <c r="Q95" s="221"/>
      <c r="R95" s="119">
        <f>IF(ISNA(VLOOKUP($D95,'Overall Individual'!$B$2:$N$103,8,FALSE)),0,VLOOKUP($D95,'Overall Individual'!$B$2:$N$103,8,FALSE))</f>
        <v>0</v>
      </c>
      <c r="S95" s="208"/>
      <c r="T95" s="119">
        <f>IF(ISNA(VLOOKUP($D95,'Overall Individual'!$B$2:$N$103,9,FALSE)),0,VLOOKUP($D95,'Overall Individual'!$B$2:$N$103,9,FALSE))</f>
        <v>84</v>
      </c>
      <c r="U95" s="208"/>
      <c r="V95" s="153">
        <f>IF(ISNA(VLOOKUP($D95,'Overall Individual'!$B$2:$N$103,10,FALSE)),0,VLOOKUP($D95,'Overall Individual'!$B$2:$N$103,10,FALSE))</f>
        <v>0</v>
      </c>
      <c r="W95" s="208"/>
      <c r="X95" s="153">
        <f>IF(ISNA(VLOOKUP($D95,'Overall Individual'!$B$2:$N$103,11,FALSE)),0,VLOOKUP($D95,'Overall Individual'!$B$2:$N$103,11,FALSE))</f>
        <v>0</v>
      </c>
      <c r="Y95" s="208"/>
      <c r="Z95" s="153">
        <f>IF(ISNA(VLOOKUP($D95,'Overall Individual'!$B$2:$N$103,12,FALSE)),0,VLOOKUP($D95,'Overall Individual'!$B$2:$N$103,12,FALSE))</f>
        <v>0</v>
      </c>
      <c r="AA95" s="208"/>
    </row>
    <row r="96" spans="1:27" ht="12.75" customHeight="1" thickBot="1" x14ac:dyDescent="0.55000000000000004">
      <c r="A96" s="210"/>
      <c r="B96" s="211"/>
      <c r="C96" s="211"/>
      <c r="D96" s="73" t="s">
        <v>186</v>
      </c>
      <c r="E96" s="80">
        <f>VLOOKUP(D96,Runners!A$1:B$155,2,FALSE)</f>
        <v>105000</v>
      </c>
      <c r="F96" s="214"/>
      <c r="G96" s="216"/>
      <c r="H96" s="74">
        <v>76</v>
      </c>
      <c r="I96" s="209"/>
      <c r="J96" s="75">
        <v>63</v>
      </c>
      <c r="K96" s="209"/>
      <c r="L96" s="75">
        <v>60</v>
      </c>
      <c r="M96" s="209"/>
      <c r="N96" s="76">
        <v>66</v>
      </c>
      <c r="O96" s="219"/>
      <c r="P96" s="154">
        <v>71</v>
      </c>
      <c r="Q96" s="222"/>
      <c r="R96" s="154">
        <f>IF(ISNA(VLOOKUP($D96,'Overall Individual'!$B$2:$N$103,8,FALSE)),0,VLOOKUP($D96,'Overall Individual'!$B$2:$N$103,8,FALSE))</f>
        <v>86</v>
      </c>
      <c r="S96" s="209"/>
      <c r="T96" s="154">
        <f>IF(ISNA(VLOOKUP($D96,'Overall Individual'!$B$2:$N$103,9,FALSE)),0,VLOOKUP($D96,'Overall Individual'!$B$2:$N$103,9,FALSE))</f>
        <v>88</v>
      </c>
      <c r="U96" s="209"/>
      <c r="V96" s="155">
        <f>IF(ISNA(VLOOKUP($D96,'Overall Individual'!$B$2:$N$103,10,FALSE)),0,VLOOKUP($D96,'Overall Individual'!$B$2:$N$103,10,FALSE))</f>
        <v>0</v>
      </c>
      <c r="W96" s="209"/>
      <c r="X96" s="155">
        <f>IF(ISNA(VLOOKUP($D96,'Overall Individual'!$B$2:$N$103,11,FALSE)),0,VLOOKUP($D96,'Overall Individual'!$B$2:$N$103,11,FALSE))</f>
        <v>0</v>
      </c>
      <c r="Y96" s="209"/>
      <c r="Z96" s="155">
        <f>IF(ISNA(VLOOKUP($D96,'Overall Individual'!$B$2:$N$103,12,FALSE)),0,VLOOKUP($D96,'Overall Individual'!$B$2:$N$103,12,FALSE))</f>
        <v>0</v>
      </c>
      <c r="AA96" s="209"/>
    </row>
    <row r="97" spans="1:30" ht="12.75" customHeight="1" thickTop="1" x14ac:dyDescent="0.5">
      <c r="A97" s="210">
        <v>20</v>
      </c>
      <c r="B97" s="211" t="s">
        <v>194</v>
      </c>
      <c r="C97" s="211" t="s">
        <v>83</v>
      </c>
      <c r="D97" s="64" t="s">
        <v>82</v>
      </c>
      <c r="E97" s="78">
        <f>VLOOKUP(D97,Runners!A$1:B$155,2,FALSE)</f>
        <v>220000</v>
      </c>
      <c r="F97" s="212">
        <f>SUM(E97:E101)</f>
        <v>985000</v>
      </c>
      <c r="G97" s="215">
        <v>3</v>
      </c>
      <c r="H97" s="66">
        <v>0</v>
      </c>
      <c r="I97" s="207">
        <v>80</v>
      </c>
      <c r="J97" s="68">
        <v>96</v>
      </c>
      <c r="K97" s="207">
        <v>359</v>
      </c>
      <c r="L97" s="68">
        <v>98</v>
      </c>
      <c r="M97" s="207">
        <v>299</v>
      </c>
      <c r="N97" s="79">
        <v>0</v>
      </c>
      <c r="O97" s="217">
        <v>213</v>
      </c>
      <c r="P97" s="151">
        <v>100</v>
      </c>
      <c r="Q97" s="220">
        <v>384</v>
      </c>
      <c r="R97" s="151">
        <f>IF(ISNA(VLOOKUP($D97,'Overall Individual'!$B$2:$N$103,8,FALSE)),0,VLOOKUP($D97,'Overall Individual'!$B$2:$N$103,8,FALSE))</f>
        <v>98</v>
      </c>
      <c r="S97" s="207">
        <f>SUM(R97:R101)</f>
        <v>345</v>
      </c>
      <c r="T97" s="151">
        <f>IF(ISNA(VLOOKUP($D97,'Overall Individual'!$B$2:$N$103,9,FALSE)),0,VLOOKUP($D97,'Overall Individual'!$B$2:$N$103,9,FALSE))</f>
        <v>99</v>
      </c>
      <c r="U97" s="207">
        <f>SUM(T97:T101)</f>
        <v>259</v>
      </c>
      <c r="V97" s="152">
        <f>IF(ISNA(VLOOKUP($D97,'Overall Individual'!$B$2:$N$103,10,FALSE)),0,VLOOKUP($D97,'Overall Individual'!$B$2:$N$103,10,FALSE))</f>
        <v>99</v>
      </c>
      <c r="W97" s="207">
        <f>SUM(V97:V101)</f>
        <v>187</v>
      </c>
      <c r="X97" s="152">
        <f>IF(ISNA(VLOOKUP($D97,'Overall Individual'!$B$2:$N$103,11,FALSE)),0,VLOOKUP($D97,'Overall Individual'!$B$2:$N$103,11,FALSE))</f>
        <v>0</v>
      </c>
      <c r="Y97" s="207">
        <f>SUM(X97:X101)</f>
        <v>171</v>
      </c>
      <c r="Z97" s="152">
        <f>IF(ISNA(VLOOKUP($D97,'Overall Individual'!$B$2:$N$103,12,FALSE)),0,VLOOKUP($D97,'Overall Individual'!$B$2:$N$103,12,FALSE))</f>
        <v>0</v>
      </c>
      <c r="AA97" s="207">
        <f>SUM(Z97:Z101)</f>
        <v>0</v>
      </c>
    </row>
    <row r="98" spans="1:30" ht="12.75" customHeight="1" x14ac:dyDescent="0.5">
      <c r="A98" s="210"/>
      <c r="B98" s="211"/>
      <c r="C98" s="211"/>
      <c r="D98" s="64" t="s">
        <v>56</v>
      </c>
      <c r="E98" s="65">
        <f>VLOOKUP(D98,Runners!A$1:B$155,2,FALSE)</f>
        <v>205000</v>
      </c>
      <c r="F98" s="213"/>
      <c r="G98" s="208"/>
      <c r="H98" s="70">
        <v>0</v>
      </c>
      <c r="I98" s="208"/>
      <c r="J98" s="71">
        <v>62</v>
      </c>
      <c r="K98" s="208"/>
      <c r="L98" s="71">
        <v>69</v>
      </c>
      <c r="M98" s="208"/>
      <c r="N98" s="72">
        <v>0</v>
      </c>
      <c r="O98" s="218"/>
      <c r="P98" s="119">
        <v>76</v>
      </c>
      <c r="Q98" s="221"/>
      <c r="R98" s="119">
        <f>IF(ISNA(VLOOKUP($D98,'Overall Individual'!$B$2:$N$103,8,FALSE)),0,VLOOKUP($D98,'Overall Individual'!$B$2:$N$103,8,FALSE))</f>
        <v>77</v>
      </c>
      <c r="S98" s="208"/>
      <c r="T98" s="119">
        <f>IF(ISNA(VLOOKUP($D98,'Overall Individual'!$B$2:$N$103,9,FALSE)),0,VLOOKUP($D98,'Overall Individual'!$B$2:$N$103,9,FALSE))</f>
        <v>0</v>
      </c>
      <c r="U98" s="208"/>
      <c r="V98" s="153">
        <f>IF(ISNA(VLOOKUP($D98,'Overall Individual'!$B$2:$N$103,10,FALSE)),0,VLOOKUP($D98,'Overall Individual'!$B$2:$N$103,10,FALSE))</f>
        <v>88</v>
      </c>
      <c r="W98" s="208"/>
      <c r="X98" s="153">
        <f>IF(ISNA(VLOOKUP($D98,'Overall Individual'!$B$2:$N$103,11,FALSE)),0,VLOOKUP($D98,'Overall Individual'!$B$2:$N$103,11,FALSE))</f>
        <v>0</v>
      </c>
      <c r="Y98" s="208"/>
      <c r="Z98" s="153">
        <f>IF(ISNA(VLOOKUP($D98,'Overall Individual'!$B$2:$N$103,12,FALSE)),0,VLOOKUP($D98,'Overall Individual'!$B$2:$N$103,12,FALSE))</f>
        <v>0</v>
      </c>
      <c r="AA98" s="208"/>
    </row>
    <row r="99" spans="1:30" ht="12.75" customHeight="1" x14ac:dyDescent="0.5">
      <c r="A99" s="210"/>
      <c r="B99" s="211"/>
      <c r="C99" s="211"/>
      <c r="D99" s="64" t="s">
        <v>143</v>
      </c>
      <c r="E99" s="65">
        <f>VLOOKUP(D99,Runners!A$1:B$155,2,FALSE)</f>
        <v>200000</v>
      </c>
      <c r="F99" s="213"/>
      <c r="G99" s="208"/>
      <c r="H99" s="70">
        <v>0</v>
      </c>
      <c r="I99" s="208"/>
      <c r="J99" s="71">
        <v>94</v>
      </c>
      <c r="K99" s="208"/>
      <c r="L99" s="71">
        <v>96</v>
      </c>
      <c r="M99" s="208"/>
      <c r="N99" s="72">
        <v>98</v>
      </c>
      <c r="O99" s="218"/>
      <c r="P99" s="119">
        <v>98</v>
      </c>
      <c r="Q99" s="221"/>
      <c r="R99" s="119">
        <f>IF(ISNA(VLOOKUP($D99,'Overall Individual'!$B$2:$N$103,8,FALSE)),0,VLOOKUP($D99,'Overall Individual'!$B$2:$N$103,8,FALSE))</f>
        <v>100</v>
      </c>
      <c r="S99" s="208"/>
      <c r="T99" s="119">
        <f>IF(ISNA(VLOOKUP($D99,'Overall Individual'!$B$2:$N$103,9,FALSE)),0,VLOOKUP($D99,'Overall Individual'!$B$2:$N$103,9,FALSE))</f>
        <v>97</v>
      </c>
      <c r="U99" s="208"/>
      <c r="V99" s="153">
        <f>IF(ISNA(VLOOKUP($D99,'Overall Individual'!$B$2:$N$103,10,FALSE)),0,VLOOKUP($D99,'Overall Individual'!$B$2:$N$103,10,FALSE))</f>
        <v>0</v>
      </c>
      <c r="W99" s="208"/>
      <c r="X99" s="153">
        <f>IF(ISNA(VLOOKUP($D99,'Overall Individual'!$B$2:$N$103,11,FALSE)),0,VLOOKUP($D99,'Overall Individual'!$B$2:$N$103,11,FALSE))</f>
        <v>96</v>
      </c>
      <c r="Y99" s="208"/>
      <c r="Z99" s="153">
        <f>IF(ISNA(VLOOKUP($D99,'Overall Individual'!$B$2:$N$103,12,FALSE)),0,VLOOKUP($D99,'Overall Individual'!$B$2:$N$103,12,FALSE))</f>
        <v>0</v>
      </c>
      <c r="AA99" s="208"/>
    </row>
    <row r="100" spans="1:30" ht="12.75" customHeight="1" x14ac:dyDescent="0.5">
      <c r="A100" s="210"/>
      <c r="B100" s="211"/>
      <c r="C100" s="211"/>
      <c r="D100" s="64" t="s">
        <v>155</v>
      </c>
      <c r="E100" s="65">
        <f>VLOOKUP(D100,Runners!A$1:B$155,2,FALSE)</f>
        <v>165000</v>
      </c>
      <c r="F100" s="213"/>
      <c r="G100" s="208"/>
      <c r="H100" s="70">
        <v>0</v>
      </c>
      <c r="I100" s="208"/>
      <c r="J100" s="71">
        <v>32</v>
      </c>
      <c r="K100" s="208"/>
      <c r="L100" s="71">
        <v>36</v>
      </c>
      <c r="M100" s="208"/>
      <c r="N100" s="72">
        <v>42</v>
      </c>
      <c r="O100" s="218"/>
      <c r="P100" s="119">
        <v>45</v>
      </c>
      <c r="Q100" s="221"/>
      <c r="R100" s="119">
        <f>IF(ISNA(VLOOKUP($D100,'Overall Individual'!$B$2:$N$103,8,FALSE)),0,VLOOKUP($D100,'Overall Individual'!$B$2:$N$103,8,FALSE))</f>
        <v>0</v>
      </c>
      <c r="S100" s="208"/>
      <c r="T100" s="119">
        <f>IF(ISNA(VLOOKUP($D100,'Overall Individual'!$B$2:$N$103,9,FALSE)),0,VLOOKUP($D100,'Overall Individual'!$B$2:$N$103,9,FALSE))</f>
        <v>0</v>
      </c>
      <c r="U100" s="208"/>
      <c r="V100" s="153">
        <f>IF(ISNA(VLOOKUP($D100,'Overall Individual'!$B$2:$N$103,10,FALSE)),0,VLOOKUP($D100,'Overall Individual'!$B$2:$N$103,10,FALSE))</f>
        <v>0</v>
      </c>
      <c r="W100" s="208"/>
      <c r="X100" s="153">
        <f>IF(ISNA(VLOOKUP($D100,'Overall Individual'!$B$2:$N$103,11,FALSE)),0,VLOOKUP($D100,'Overall Individual'!$B$2:$N$103,11,FALSE))</f>
        <v>0</v>
      </c>
      <c r="Y100" s="208"/>
      <c r="Z100" s="153">
        <f>IF(ISNA(VLOOKUP($D100,'Overall Individual'!$B$2:$N$103,12,FALSE)),0,VLOOKUP($D100,'Overall Individual'!$B$2:$N$103,12,FALSE))</f>
        <v>0</v>
      </c>
      <c r="AA100" s="208"/>
    </row>
    <row r="101" spans="1:30" ht="12.75" customHeight="1" thickBot="1" x14ac:dyDescent="0.55000000000000004">
      <c r="A101" s="210"/>
      <c r="B101" s="211"/>
      <c r="C101" s="211"/>
      <c r="D101" s="64" t="s">
        <v>95</v>
      </c>
      <c r="E101" s="80">
        <f>VLOOKUP(D101,Runners!A$1:B$155,2,FALSE)</f>
        <v>195000</v>
      </c>
      <c r="F101" s="214"/>
      <c r="G101" s="216"/>
      <c r="H101" s="74">
        <v>80</v>
      </c>
      <c r="I101" s="209"/>
      <c r="J101" s="75">
        <v>75</v>
      </c>
      <c r="K101" s="209"/>
      <c r="L101" s="75">
        <v>0</v>
      </c>
      <c r="M101" s="209"/>
      <c r="N101" s="76">
        <v>73</v>
      </c>
      <c r="O101" s="219"/>
      <c r="P101" s="154">
        <v>65</v>
      </c>
      <c r="Q101" s="222"/>
      <c r="R101" s="154">
        <f>IF(ISNA(VLOOKUP($D101,'Overall Individual'!$B$2:$N$103,8,FALSE)),0,VLOOKUP($D101,'Overall Individual'!$B$2:$N$103,8,FALSE))</f>
        <v>70</v>
      </c>
      <c r="S101" s="209"/>
      <c r="T101" s="154">
        <f>IF(ISNA(VLOOKUP($D101,'Overall Individual'!$B$2:$N$103,9,FALSE)),0,VLOOKUP($D101,'Overall Individual'!$B$2:$N$103,9,FALSE))</f>
        <v>63</v>
      </c>
      <c r="U101" s="209"/>
      <c r="V101" s="155">
        <f>IF(ISNA(VLOOKUP($D101,'Overall Individual'!$B$2:$N$103,10,FALSE)),0,VLOOKUP($D101,'Overall Individual'!$B$2:$N$103,10,FALSE))</f>
        <v>0</v>
      </c>
      <c r="W101" s="209"/>
      <c r="X101" s="155">
        <f>IF(ISNA(VLOOKUP($D101,'Overall Individual'!$B$2:$N$103,11,FALSE)),0,VLOOKUP($D101,'Overall Individual'!$B$2:$N$103,11,FALSE))</f>
        <v>75</v>
      </c>
      <c r="Y101" s="209"/>
      <c r="Z101" s="155">
        <f>IF(ISNA(VLOOKUP($D101,'Overall Individual'!$B$2:$N$103,12,FALSE)),0,VLOOKUP($D101,'Overall Individual'!$B$2:$N$103,12,FALSE))</f>
        <v>0</v>
      </c>
      <c r="AA101" s="209"/>
    </row>
    <row r="102" spans="1:30" ht="12.75" customHeight="1" thickTop="1" x14ac:dyDescent="0.5">
      <c r="A102" s="210">
        <v>21</v>
      </c>
      <c r="B102" s="211" t="s">
        <v>195</v>
      </c>
      <c r="C102" s="211" t="s">
        <v>83</v>
      </c>
      <c r="D102" s="77" t="s">
        <v>125</v>
      </c>
      <c r="E102" s="78">
        <f>VLOOKUP(D102,Runners!A$1:B$155,2,FALSE)</f>
        <v>200000</v>
      </c>
      <c r="F102" s="212">
        <f>SUM(E102:E106)</f>
        <v>995000</v>
      </c>
      <c r="G102" s="215">
        <v>3</v>
      </c>
      <c r="H102" s="66">
        <v>0</v>
      </c>
      <c r="I102" s="207">
        <v>78</v>
      </c>
      <c r="J102" s="68">
        <v>0</v>
      </c>
      <c r="K102" s="207">
        <v>207</v>
      </c>
      <c r="L102" s="68">
        <v>0</v>
      </c>
      <c r="M102" s="207">
        <v>269</v>
      </c>
      <c r="N102" s="79">
        <v>0</v>
      </c>
      <c r="O102" s="217">
        <v>197</v>
      </c>
      <c r="P102" s="151">
        <v>0</v>
      </c>
      <c r="Q102" s="220">
        <v>205</v>
      </c>
      <c r="R102" s="151">
        <f>IF(ISNA(VLOOKUP($D102,'Overall Individual'!$B$2:$N$103,8,FALSE)),0,VLOOKUP($D102,'Overall Individual'!$B$2:$N$103,8,FALSE))</f>
        <v>0</v>
      </c>
      <c r="S102" s="207">
        <f>SUM(R102:R106)</f>
        <v>117</v>
      </c>
      <c r="T102" s="151">
        <f>IF(ISNA(VLOOKUP($D102,'Overall Individual'!$B$2:$N$103,9,FALSE)),0,VLOOKUP($D102,'Overall Individual'!$B$2:$N$103,9,FALSE))</f>
        <v>0</v>
      </c>
      <c r="U102" s="207">
        <f>SUM(T102:T106)</f>
        <v>214</v>
      </c>
      <c r="V102" s="152">
        <f>IF(ISNA(VLOOKUP($D102,'Overall Individual'!$B$2:$N$103,10,FALSE)),0,VLOOKUP($D102,'Overall Individual'!$B$2:$N$103,10,FALSE))</f>
        <v>0</v>
      </c>
      <c r="W102" s="207">
        <f>SUM(V102:V106)</f>
        <v>0</v>
      </c>
      <c r="X102" s="152">
        <f>IF(ISNA(VLOOKUP($D102,'Overall Individual'!$B$2:$N$103,11,FALSE)),0,VLOOKUP($D102,'Overall Individual'!$B$2:$N$103,11,FALSE))</f>
        <v>0</v>
      </c>
      <c r="Y102" s="207">
        <f>SUM(X102:X106)</f>
        <v>59</v>
      </c>
      <c r="Z102" s="152">
        <f>IF(ISNA(VLOOKUP($D102,'Overall Individual'!$B$2:$N$103,12,FALSE)),0,VLOOKUP($D102,'Overall Individual'!$B$2:$N$103,12,FALSE))</f>
        <v>0</v>
      </c>
      <c r="AA102" s="207">
        <f>SUM(Z102:Z106)</f>
        <v>0</v>
      </c>
    </row>
    <row r="103" spans="1:30" ht="12.75" customHeight="1" x14ac:dyDescent="0.5">
      <c r="A103" s="210"/>
      <c r="B103" s="211"/>
      <c r="C103" s="211"/>
      <c r="D103" s="64" t="s">
        <v>144</v>
      </c>
      <c r="E103" s="65">
        <f>VLOOKUP(D103,Runners!A$1:B$155,2,FALSE)</f>
        <v>200000</v>
      </c>
      <c r="F103" s="213"/>
      <c r="G103" s="208"/>
      <c r="H103" s="70">
        <v>0</v>
      </c>
      <c r="I103" s="208"/>
      <c r="J103" s="71">
        <v>87</v>
      </c>
      <c r="K103" s="208"/>
      <c r="L103" s="71">
        <v>87</v>
      </c>
      <c r="M103" s="208"/>
      <c r="N103" s="72">
        <v>0</v>
      </c>
      <c r="O103" s="218"/>
      <c r="P103" s="119">
        <v>0</v>
      </c>
      <c r="Q103" s="221"/>
      <c r="R103" s="119">
        <f>IF(ISNA(VLOOKUP($D103,'Overall Individual'!$B$2:$N$103,8,FALSE)),0,VLOOKUP($D103,'Overall Individual'!$B$2:$N$103,8,FALSE))</f>
        <v>0</v>
      </c>
      <c r="S103" s="208"/>
      <c r="T103" s="119">
        <f>IF(ISNA(VLOOKUP($D103,'Overall Individual'!$B$2:$N$103,9,FALSE)),0,VLOOKUP($D103,'Overall Individual'!$B$2:$N$103,9,FALSE))</f>
        <v>84</v>
      </c>
      <c r="U103" s="208"/>
      <c r="V103" s="153">
        <f>IF(ISNA(VLOOKUP($D103,'Overall Individual'!$B$2:$N$103,10,FALSE)),0,VLOOKUP($D103,'Overall Individual'!$B$2:$N$103,10,FALSE))</f>
        <v>0</v>
      </c>
      <c r="W103" s="208"/>
      <c r="X103" s="153">
        <f>IF(ISNA(VLOOKUP($D103,'Overall Individual'!$B$2:$N$103,11,FALSE)),0,VLOOKUP($D103,'Overall Individual'!$B$2:$N$103,11,FALSE))</f>
        <v>0</v>
      </c>
      <c r="Y103" s="208"/>
      <c r="Z103" s="153">
        <f>IF(ISNA(VLOOKUP($D103,'Overall Individual'!$B$2:$N$103,12,FALSE)),0,VLOOKUP($D103,'Overall Individual'!$B$2:$N$103,12,FALSE))</f>
        <v>0</v>
      </c>
      <c r="AA103" s="208"/>
    </row>
    <row r="104" spans="1:30" ht="12.75" customHeight="1" x14ac:dyDescent="0.5">
      <c r="A104" s="210"/>
      <c r="B104" s="211"/>
      <c r="C104" s="211"/>
      <c r="D104" s="64" t="s">
        <v>110</v>
      </c>
      <c r="E104" s="65">
        <f>VLOOKUP(D104,Runners!A$1:B$155,2,FALSE)</f>
        <v>200000</v>
      </c>
      <c r="F104" s="213"/>
      <c r="G104" s="208"/>
      <c r="H104" s="70">
        <v>0</v>
      </c>
      <c r="I104" s="208"/>
      <c r="J104" s="71">
        <v>48</v>
      </c>
      <c r="K104" s="208"/>
      <c r="L104" s="71">
        <v>58</v>
      </c>
      <c r="M104" s="208"/>
      <c r="N104" s="72">
        <v>59</v>
      </c>
      <c r="O104" s="218"/>
      <c r="P104" s="119">
        <v>59</v>
      </c>
      <c r="Q104" s="221"/>
      <c r="R104" s="119">
        <f>IF(ISNA(VLOOKUP($D104,'Overall Individual'!$B$2:$N$103,8,FALSE)),0,VLOOKUP($D104,'Overall Individual'!$B$2:$N$103,8,FALSE))</f>
        <v>53</v>
      </c>
      <c r="S104" s="208"/>
      <c r="T104" s="119">
        <f>IF(ISNA(VLOOKUP($D104,'Overall Individual'!$B$2:$N$103,9,FALSE)),0,VLOOKUP($D104,'Overall Individual'!$B$2:$N$103,9,FALSE))</f>
        <v>55</v>
      </c>
      <c r="U104" s="208"/>
      <c r="V104" s="153">
        <f>IF(ISNA(VLOOKUP($D104,'Overall Individual'!$B$2:$N$103,10,FALSE)),0,VLOOKUP($D104,'Overall Individual'!$B$2:$N$103,10,FALSE))</f>
        <v>0</v>
      </c>
      <c r="W104" s="208"/>
      <c r="X104" s="153">
        <f>IF(ISNA(VLOOKUP($D104,'Overall Individual'!$B$2:$N$103,11,FALSE)),0,VLOOKUP($D104,'Overall Individual'!$B$2:$N$103,11,FALSE))</f>
        <v>59</v>
      </c>
      <c r="Y104" s="208"/>
      <c r="Z104" s="153">
        <f>IF(ISNA(VLOOKUP($D104,'Overall Individual'!$B$2:$N$103,12,FALSE)),0,VLOOKUP($D104,'Overall Individual'!$B$2:$N$103,12,FALSE))</f>
        <v>0</v>
      </c>
      <c r="AA104" s="208"/>
    </row>
    <row r="105" spans="1:30" ht="12.75" customHeight="1" x14ac:dyDescent="0.5">
      <c r="A105" s="210"/>
      <c r="B105" s="211"/>
      <c r="C105" s="211"/>
      <c r="D105" s="64" t="s">
        <v>14</v>
      </c>
      <c r="E105" s="65">
        <f>VLOOKUP(D105,Runners!A$1:B$155,2,FALSE)</f>
        <v>190000</v>
      </c>
      <c r="F105" s="213"/>
      <c r="G105" s="208"/>
      <c r="H105" s="70">
        <v>0</v>
      </c>
      <c r="I105" s="208"/>
      <c r="J105" s="71">
        <v>0</v>
      </c>
      <c r="K105" s="208"/>
      <c r="L105" s="71">
        <v>48</v>
      </c>
      <c r="M105" s="208"/>
      <c r="N105" s="72">
        <v>62</v>
      </c>
      <c r="O105" s="218"/>
      <c r="P105" s="119">
        <v>64</v>
      </c>
      <c r="Q105" s="221"/>
      <c r="R105" s="119">
        <f>IF(ISNA(VLOOKUP($D105,'Overall Individual'!$B$2:$N$103,8,FALSE)),0,VLOOKUP($D105,'Overall Individual'!$B$2:$N$103,8,FALSE))</f>
        <v>64</v>
      </c>
      <c r="S105" s="208"/>
      <c r="T105" s="119">
        <f>IF(ISNA(VLOOKUP($D105,'Overall Individual'!$B$2:$N$103,9,FALSE)),0,VLOOKUP($D105,'Overall Individual'!$B$2:$N$103,9,FALSE))</f>
        <v>0</v>
      </c>
      <c r="U105" s="208"/>
      <c r="V105" s="153">
        <f>IF(ISNA(VLOOKUP($D105,'Overall Individual'!$B$2:$N$103,10,FALSE)),0,VLOOKUP($D105,'Overall Individual'!$B$2:$N$103,10,FALSE))</f>
        <v>0</v>
      </c>
      <c r="W105" s="208"/>
      <c r="X105" s="153">
        <f>IF(ISNA(VLOOKUP($D105,'Overall Individual'!$B$2:$N$103,11,FALSE)),0,VLOOKUP($D105,'Overall Individual'!$B$2:$N$103,11,FALSE))</f>
        <v>0</v>
      </c>
      <c r="Y105" s="208"/>
      <c r="Z105" s="153">
        <f>IF(ISNA(VLOOKUP($D105,'Overall Individual'!$B$2:$N$103,12,FALSE)),0,VLOOKUP($D105,'Overall Individual'!$B$2:$N$103,12,FALSE))</f>
        <v>0</v>
      </c>
      <c r="AA105" s="208"/>
      <c r="AD105" s="85"/>
    </row>
    <row r="106" spans="1:30" ht="12.75" customHeight="1" thickBot="1" x14ac:dyDescent="0.55000000000000004">
      <c r="A106" s="210"/>
      <c r="B106" s="211"/>
      <c r="C106" s="211"/>
      <c r="D106" s="73" t="s">
        <v>135</v>
      </c>
      <c r="E106" s="80">
        <f>VLOOKUP(D106,Runners!A$1:B$155,2,FALSE)</f>
        <v>205000</v>
      </c>
      <c r="F106" s="214"/>
      <c r="G106" s="216"/>
      <c r="H106" s="74">
        <v>78</v>
      </c>
      <c r="I106" s="209"/>
      <c r="J106" s="75">
        <v>72</v>
      </c>
      <c r="K106" s="209"/>
      <c r="L106" s="75">
        <v>76</v>
      </c>
      <c r="M106" s="209"/>
      <c r="N106" s="76">
        <v>76</v>
      </c>
      <c r="O106" s="219"/>
      <c r="P106" s="154">
        <v>82</v>
      </c>
      <c r="Q106" s="222"/>
      <c r="R106" s="154">
        <f>IF(ISNA(VLOOKUP($D106,'Overall Individual'!$B$2:$N$103,8,FALSE)),0,VLOOKUP($D106,'Overall Individual'!$B$2:$N$103,8,FALSE))</f>
        <v>0</v>
      </c>
      <c r="S106" s="209"/>
      <c r="T106" s="154">
        <f>IF(ISNA(VLOOKUP($D106,'Overall Individual'!$B$2:$N$103,9,FALSE)),0,VLOOKUP($D106,'Overall Individual'!$B$2:$N$103,9,FALSE))</f>
        <v>75</v>
      </c>
      <c r="U106" s="209"/>
      <c r="V106" s="155">
        <f>IF(ISNA(VLOOKUP($D106,'Overall Individual'!$B$2:$N$103,10,FALSE)),0,VLOOKUP($D106,'Overall Individual'!$B$2:$N$103,10,FALSE))</f>
        <v>0</v>
      </c>
      <c r="W106" s="209"/>
      <c r="X106" s="155">
        <f>IF(ISNA(VLOOKUP($D106,'Overall Individual'!$B$2:$N$103,11,FALSE)),0,VLOOKUP($D106,'Overall Individual'!$B$2:$N$103,11,FALSE))</f>
        <v>0</v>
      </c>
      <c r="Y106" s="209"/>
      <c r="Z106" s="155">
        <f>IF(ISNA(VLOOKUP($D106,'Overall Individual'!$B$2:$N$103,12,FALSE)),0,VLOOKUP($D106,'Overall Individual'!$B$2:$N$103,12,FALSE))</f>
        <v>0</v>
      </c>
      <c r="AA106" s="209"/>
    </row>
    <row r="107" spans="1:30" ht="12.75" customHeight="1" thickTop="1" x14ac:dyDescent="0.5">
      <c r="A107" s="210">
        <v>22</v>
      </c>
      <c r="B107" s="211" t="s">
        <v>197</v>
      </c>
      <c r="C107" s="211" t="s">
        <v>123</v>
      </c>
      <c r="D107" s="64" t="s">
        <v>3</v>
      </c>
      <c r="E107" s="78">
        <f>VLOOKUP(D107,Runners!A$1:B$155,2,FALSE)</f>
        <v>250000</v>
      </c>
      <c r="F107" s="212">
        <f>SUM(E107:E111)</f>
        <v>955000</v>
      </c>
      <c r="G107" s="215">
        <v>3</v>
      </c>
      <c r="H107" s="66">
        <v>0</v>
      </c>
      <c r="I107" s="207">
        <v>370</v>
      </c>
      <c r="J107" s="68">
        <v>89</v>
      </c>
      <c r="K107" s="207">
        <v>451</v>
      </c>
      <c r="L107" s="68">
        <v>84</v>
      </c>
      <c r="M107" s="207">
        <v>433</v>
      </c>
      <c r="N107" s="79">
        <v>93</v>
      </c>
      <c r="O107" s="217">
        <v>375</v>
      </c>
      <c r="P107" s="151">
        <v>92</v>
      </c>
      <c r="Q107" s="220">
        <v>377</v>
      </c>
      <c r="R107" s="151">
        <f>IF(ISNA(VLOOKUP($D107,'Overall Individual'!$B$2:$N$103,8,FALSE)),0,VLOOKUP($D107,'Overall Individual'!$B$2:$N$103,8,FALSE))</f>
        <v>96</v>
      </c>
      <c r="S107" s="207">
        <f>SUM(R107:R111)</f>
        <v>455</v>
      </c>
      <c r="T107" s="151">
        <f>IF(ISNA(VLOOKUP($D107,'Overall Individual'!$B$2:$N$103,9,FALSE)),0,VLOOKUP($D107,'Overall Individual'!$B$2:$N$103,9,FALSE))</f>
        <v>91</v>
      </c>
      <c r="U107" s="207">
        <f>SUM(T107:T111)</f>
        <v>363</v>
      </c>
      <c r="V107" s="152">
        <f>IF(ISNA(VLOOKUP($D107,'Overall Individual'!$B$2:$N$103,10,FALSE)),0,VLOOKUP($D107,'Overall Individual'!$B$2:$N$103,10,FALSE))</f>
        <v>96</v>
      </c>
      <c r="W107" s="207">
        <f>SUM(V107:V111)</f>
        <v>191</v>
      </c>
      <c r="X107" s="152">
        <f>IF(ISNA(VLOOKUP($D107,'Overall Individual'!$B$2:$N$103,11,FALSE)),0,VLOOKUP($D107,'Overall Individual'!$B$2:$N$103,11,FALSE))</f>
        <v>95</v>
      </c>
      <c r="Y107" s="207">
        <f>SUM(X107:X111)</f>
        <v>287</v>
      </c>
      <c r="Z107" s="152">
        <f>IF(ISNA(VLOOKUP($D107,'Overall Individual'!$B$2:$N$103,12,FALSE)),0,VLOOKUP($D107,'Overall Individual'!$B$2:$N$103,12,FALSE))</f>
        <v>0</v>
      </c>
      <c r="AA107" s="207">
        <f>SUM(Z107:Z111)</f>
        <v>0</v>
      </c>
    </row>
    <row r="108" spans="1:30" ht="12.75" customHeight="1" x14ac:dyDescent="0.5">
      <c r="A108" s="210"/>
      <c r="B108" s="211"/>
      <c r="C108" s="211"/>
      <c r="D108" s="64" t="s">
        <v>129</v>
      </c>
      <c r="E108" s="65">
        <f>VLOOKUP(D108,Runners!A$1:B$155,2,FALSE)</f>
        <v>240000</v>
      </c>
      <c r="F108" s="213"/>
      <c r="G108" s="208"/>
      <c r="H108" s="70">
        <v>96</v>
      </c>
      <c r="I108" s="208"/>
      <c r="J108" s="71">
        <v>93</v>
      </c>
      <c r="K108" s="208"/>
      <c r="L108" s="71">
        <v>89</v>
      </c>
      <c r="M108" s="208"/>
      <c r="N108" s="72">
        <v>95</v>
      </c>
      <c r="O108" s="218"/>
      <c r="P108" s="119">
        <v>97</v>
      </c>
      <c r="Q108" s="221"/>
      <c r="R108" s="119">
        <f>IF(ISNA(VLOOKUP($D108,'Overall Individual'!$B$2:$N$103,8,FALSE)),0,VLOOKUP($D108,'Overall Individual'!$B$2:$N$103,8,FALSE))</f>
        <v>94</v>
      </c>
      <c r="S108" s="208"/>
      <c r="T108" s="119">
        <f>IF(ISNA(VLOOKUP($D108,'Overall Individual'!$B$2:$N$103,9,FALSE)),0,VLOOKUP($D108,'Overall Individual'!$B$2:$N$103,9,FALSE))</f>
        <v>94</v>
      </c>
      <c r="U108" s="208"/>
      <c r="V108" s="153">
        <f>IF(ISNA(VLOOKUP($D108,'Overall Individual'!$B$2:$N$103,10,FALSE)),0,VLOOKUP($D108,'Overall Individual'!$B$2:$N$103,10,FALSE))</f>
        <v>95</v>
      </c>
      <c r="W108" s="208"/>
      <c r="X108" s="153">
        <f>IF(ISNA(VLOOKUP($D108,'Overall Individual'!$B$2:$N$103,11,FALSE)),0,VLOOKUP($D108,'Overall Individual'!$B$2:$N$103,11,FALSE))</f>
        <v>93</v>
      </c>
      <c r="Y108" s="208"/>
      <c r="Z108" s="153">
        <f>IF(ISNA(VLOOKUP($D108,'Overall Individual'!$B$2:$N$103,12,FALSE)),0,VLOOKUP($D108,'Overall Individual'!$B$2:$N$103,12,FALSE))</f>
        <v>0</v>
      </c>
      <c r="AA108" s="208"/>
    </row>
    <row r="109" spans="1:30" ht="12.75" customHeight="1" x14ac:dyDescent="0.5">
      <c r="A109" s="210"/>
      <c r="B109" s="211"/>
      <c r="C109" s="211"/>
      <c r="D109" s="64" t="s">
        <v>106</v>
      </c>
      <c r="E109" s="65">
        <f>VLOOKUP(D109,Runners!A$1:B$155,2,FALSE)</f>
        <v>230000</v>
      </c>
      <c r="F109" s="213"/>
      <c r="G109" s="208"/>
      <c r="H109" s="70">
        <v>98</v>
      </c>
      <c r="I109" s="208"/>
      <c r="J109" s="71">
        <v>99</v>
      </c>
      <c r="K109" s="208"/>
      <c r="L109" s="71">
        <v>99</v>
      </c>
      <c r="M109" s="208"/>
      <c r="N109" s="72">
        <v>99</v>
      </c>
      <c r="O109" s="218"/>
      <c r="P109" s="119">
        <v>99</v>
      </c>
      <c r="Q109" s="221"/>
      <c r="R109" s="119">
        <f>IF(ISNA(VLOOKUP($D109,'Overall Individual'!$B$2:$N$103,8,FALSE)),0,VLOOKUP($D109,'Overall Individual'!$B$2:$N$103,8,FALSE))</f>
        <v>92</v>
      </c>
      <c r="S109" s="208"/>
      <c r="T109" s="119">
        <f>IF(ISNA(VLOOKUP($D109,'Overall Individual'!$B$2:$N$103,9,FALSE)),0,VLOOKUP($D109,'Overall Individual'!$B$2:$N$103,9,FALSE))</f>
        <v>90</v>
      </c>
      <c r="U109" s="208"/>
      <c r="V109" s="153">
        <f>IF(ISNA(VLOOKUP($D109,'Overall Individual'!$B$2:$N$103,10,FALSE)),0,VLOOKUP($D109,'Overall Individual'!$B$2:$N$103,10,FALSE))</f>
        <v>0</v>
      </c>
      <c r="W109" s="208"/>
      <c r="X109" s="153">
        <f>IF(ISNA(VLOOKUP($D109,'Overall Individual'!$B$2:$N$103,11,FALSE)),0,VLOOKUP($D109,'Overall Individual'!$B$2:$N$103,11,FALSE))</f>
        <v>99</v>
      </c>
      <c r="Y109" s="208"/>
      <c r="Z109" s="153">
        <f>IF(ISNA(VLOOKUP($D109,'Overall Individual'!$B$2:$N$103,12,FALSE)),0,VLOOKUP($D109,'Overall Individual'!$B$2:$N$103,12,FALSE))</f>
        <v>0</v>
      </c>
      <c r="AA109" s="208"/>
    </row>
    <row r="110" spans="1:30" ht="12.75" customHeight="1" x14ac:dyDescent="0.5">
      <c r="A110" s="210"/>
      <c r="B110" s="211"/>
      <c r="C110" s="211"/>
      <c r="D110" s="64" t="s">
        <v>123</v>
      </c>
      <c r="E110" s="65">
        <f>VLOOKUP(D110,Runners!A$1:B$155,2,FALSE)</f>
        <v>130000</v>
      </c>
      <c r="F110" s="213"/>
      <c r="G110" s="208"/>
      <c r="H110" s="70">
        <v>81</v>
      </c>
      <c r="I110" s="208"/>
      <c r="J110" s="71">
        <v>80</v>
      </c>
      <c r="K110" s="208"/>
      <c r="L110" s="71">
        <v>75</v>
      </c>
      <c r="M110" s="208"/>
      <c r="N110" s="72">
        <v>0</v>
      </c>
      <c r="O110" s="218"/>
      <c r="P110" s="119">
        <v>89</v>
      </c>
      <c r="Q110" s="221"/>
      <c r="R110" s="119">
        <f>IF(ISNA(VLOOKUP($D110,'Overall Individual'!$B$2:$N$103,8,FALSE)),0,VLOOKUP($D110,'Overall Individual'!$B$2:$N$103,8,FALSE))</f>
        <v>87</v>
      </c>
      <c r="S110" s="208"/>
      <c r="T110" s="119">
        <f>IF(ISNA(VLOOKUP($D110,'Overall Individual'!$B$2:$N$103,9,FALSE)),0,VLOOKUP($D110,'Overall Individual'!$B$2:$N$103,9,FALSE))</f>
        <v>0</v>
      </c>
      <c r="U110" s="208"/>
      <c r="V110" s="153">
        <f>IF(ISNA(VLOOKUP($D110,'Overall Individual'!$B$2:$N$103,10,FALSE)),0,VLOOKUP($D110,'Overall Individual'!$B$2:$N$103,10,FALSE))</f>
        <v>0</v>
      </c>
      <c r="W110" s="208"/>
      <c r="X110" s="153">
        <f>IF(ISNA(VLOOKUP($D110,'Overall Individual'!$B$2:$N$103,11,FALSE)),0,VLOOKUP($D110,'Overall Individual'!$B$2:$N$103,11,FALSE))</f>
        <v>0</v>
      </c>
      <c r="Y110" s="208"/>
      <c r="Z110" s="153">
        <f>IF(ISNA(VLOOKUP($D110,'Overall Individual'!$B$2:$N$103,12,FALSE)),0,VLOOKUP($D110,'Overall Individual'!$B$2:$N$103,12,FALSE))</f>
        <v>0</v>
      </c>
      <c r="AA110" s="208"/>
    </row>
    <row r="111" spans="1:30" ht="12.75" customHeight="1" thickBot="1" x14ac:dyDescent="0.55000000000000004">
      <c r="A111" s="210"/>
      <c r="B111" s="211"/>
      <c r="C111" s="211"/>
      <c r="D111" s="73" t="s">
        <v>186</v>
      </c>
      <c r="E111" s="80">
        <f>VLOOKUP(D111,Runners!A$1:B$155,2,FALSE)</f>
        <v>105000</v>
      </c>
      <c r="F111" s="214"/>
      <c r="G111" s="216"/>
      <c r="H111" s="74">
        <v>95</v>
      </c>
      <c r="I111" s="209"/>
      <c r="J111" s="75">
        <v>90</v>
      </c>
      <c r="K111" s="209"/>
      <c r="L111" s="75">
        <v>86</v>
      </c>
      <c r="M111" s="209"/>
      <c r="N111" s="76">
        <v>88</v>
      </c>
      <c r="O111" s="219"/>
      <c r="P111" s="154">
        <v>0</v>
      </c>
      <c r="Q111" s="222"/>
      <c r="R111" s="154">
        <f>IF(ISNA(VLOOKUP($D111,'Overall Individual'!$B$2:$N$103,8,FALSE)),0,VLOOKUP($D111,'Overall Individual'!$B$2:$N$103,8,FALSE))</f>
        <v>86</v>
      </c>
      <c r="S111" s="209"/>
      <c r="T111" s="154">
        <f>IF(ISNA(VLOOKUP($D111,'Overall Individual'!$B$2:$N$103,9,FALSE)),0,VLOOKUP($D111,'Overall Individual'!$B$2:$N$103,9,FALSE))</f>
        <v>88</v>
      </c>
      <c r="U111" s="209"/>
      <c r="V111" s="155">
        <f>IF(ISNA(VLOOKUP($D111,'Overall Individual'!$B$2:$N$103,10,FALSE)),0,VLOOKUP($D111,'Overall Individual'!$B$2:$N$103,10,FALSE))</f>
        <v>0</v>
      </c>
      <c r="W111" s="209"/>
      <c r="X111" s="155">
        <f>IF(ISNA(VLOOKUP($D111,'Overall Individual'!$B$2:$N$103,11,FALSE)),0,VLOOKUP($D111,'Overall Individual'!$B$2:$N$103,11,FALSE))</f>
        <v>0</v>
      </c>
      <c r="Y111" s="209"/>
      <c r="Z111" s="155">
        <f>IF(ISNA(VLOOKUP($D111,'Overall Individual'!$B$2:$N$103,12,FALSE)),0,VLOOKUP($D111,'Overall Individual'!$B$2:$N$103,12,FALSE))</f>
        <v>0</v>
      </c>
      <c r="AA111" s="209"/>
    </row>
    <row r="112" spans="1:30" ht="12.75" customHeight="1" thickTop="1" x14ac:dyDescent="0.5">
      <c r="A112" s="210">
        <v>23</v>
      </c>
      <c r="B112" s="211" t="s">
        <v>196</v>
      </c>
      <c r="C112" s="211" t="s">
        <v>123</v>
      </c>
      <c r="D112" s="64" t="s">
        <v>94</v>
      </c>
      <c r="E112" s="78">
        <f>VLOOKUP(D112,Runners!A$1:B$155,2,FALSE)</f>
        <v>230000</v>
      </c>
      <c r="F112" s="212">
        <f>SUM(E112:E116)</f>
        <v>955000</v>
      </c>
      <c r="G112" s="215">
        <v>3</v>
      </c>
      <c r="H112" s="66">
        <v>0</v>
      </c>
      <c r="I112" s="207">
        <v>286</v>
      </c>
      <c r="J112" s="68">
        <v>86</v>
      </c>
      <c r="K112" s="207">
        <v>447</v>
      </c>
      <c r="L112" s="68">
        <v>93</v>
      </c>
      <c r="M112" s="207">
        <v>365</v>
      </c>
      <c r="N112" s="79">
        <v>85</v>
      </c>
      <c r="O112" s="217">
        <v>439</v>
      </c>
      <c r="P112" s="151">
        <v>91</v>
      </c>
      <c r="Q112" s="220">
        <v>350</v>
      </c>
      <c r="R112" s="151">
        <f>IF(ISNA(VLOOKUP($D112,'Overall Individual'!$B$2:$N$103,8,FALSE)),0,VLOOKUP($D112,'Overall Individual'!$B$2:$N$103,8,FALSE))</f>
        <v>82</v>
      </c>
      <c r="S112" s="207">
        <f>SUM(R112:R116)</f>
        <v>446</v>
      </c>
      <c r="T112" s="151">
        <f>IF(ISNA(VLOOKUP($D112,'Overall Individual'!$B$2:$N$103,9,FALSE)),0,VLOOKUP($D112,'Overall Individual'!$B$2:$N$103,9,FALSE))</f>
        <v>89</v>
      </c>
      <c r="U112" s="207">
        <f>SUM(T112:T116)</f>
        <v>459</v>
      </c>
      <c r="V112" s="152">
        <f>IF(ISNA(VLOOKUP($D112,'Overall Individual'!$B$2:$N$103,10,FALSE)),0,VLOOKUP($D112,'Overall Individual'!$B$2:$N$103,10,FALSE))</f>
        <v>0</v>
      </c>
      <c r="W112" s="207">
        <f>SUM(V112:V116)</f>
        <v>193</v>
      </c>
      <c r="X112" s="152">
        <f>IF(ISNA(VLOOKUP($D112,'Overall Individual'!$B$2:$N$103,11,FALSE)),0,VLOOKUP($D112,'Overall Individual'!$B$2:$N$103,11,FALSE))</f>
        <v>82</v>
      </c>
      <c r="Y112" s="207">
        <f>SUM(X112:X116)</f>
        <v>279</v>
      </c>
      <c r="Z112" s="152">
        <f>IF(ISNA(VLOOKUP($D112,'Overall Individual'!$B$2:$N$103,12,FALSE)),0,VLOOKUP($D112,'Overall Individual'!$B$2:$N$103,12,FALSE))</f>
        <v>0</v>
      </c>
      <c r="AA112" s="207">
        <f>SUM(Z112:Z116)</f>
        <v>0</v>
      </c>
    </row>
    <row r="113" spans="1:27" ht="12.75" customHeight="1" x14ac:dyDescent="0.5">
      <c r="A113" s="210"/>
      <c r="B113" s="211"/>
      <c r="C113" s="211"/>
      <c r="D113" s="64" t="s">
        <v>107</v>
      </c>
      <c r="E113" s="65">
        <f>VLOOKUP(D113,Runners!A$1:B$155,2,FALSE)</f>
        <v>225000</v>
      </c>
      <c r="F113" s="213"/>
      <c r="G113" s="208"/>
      <c r="H113" s="70">
        <v>0</v>
      </c>
      <c r="I113" s="208"/>
      <c r="J113" s="71">
        <v>92</v>
      </c>
      <c r="K113" s="208"/>
      <c r="L113" s="71">
        <v>92</v>
      </c>
      <c r="M113" s="208"/>
      <c r="N113" s="72">
        <v>87</v>
      </c>
      <c r="O113" s="218"/>
      <c r="P113" s="119">
        <v>90</v>
      </c>
      <c r="Q113" s="221"/>
      <c r="R113" s="119">
        <f>IF(ISNA(VLOOKUP($D113,'Overall Individual'!$B$2:$N$103,8,FALSE)),0,VLOOKUP($D113,'Overall Individual'!$B$2:$N$103,8,FALSE))</f>
        <v>84</v>
      </c>
      <c r="S113" s="208"/>
      <c r="T113" s="119">
        <f>IF(ISNA(VLOOKUP($D113,'Overall Individual'!$B$2:$N$103,9,FALSE)),0,VLOOKUP($D113,'Overall Individual'!$B$2:$N$103,9,FALSE))</f>
        <v>86</v>
      </c>
      <c r="U113" s="208"/>
      <c r="V113" s="153">
        <f>IF(ISNA(VLOOKUP($D113,'Overall Individual'!$B$2:$N$103,10,FALSE)),0,VLOOKUP($D113,'Overall Individual'!$B$2:$N$103,10,FALSE))</f>
        <v>93</v>
      </c>
      <c r="W113" s="208"/>
      <c r="X113" s="153">
        <f>IF(ISNA(VLOOKUP($D113,'Overall Individual'!$B$2:$N$103,11,FALSE)),0,VLOOKUP($D113,'Overall Individual'!$B$2:$N$103,11,FALSE))</f>
        <v>0</v>
      </c>
      <c r="Y113" s="208"/>
      <c r="Z113" s="153">
        <f>IF(ISNA(VLOOKUP($D113,'Overall Individual'!$B$2:$N$103,12,FALSE)),0,VLOOKUP($D113,'Overall Individual'!$B$2:$N$103,12,FALSE))</f>
        <v>0</v>
      </c>
      <c r="AA113" s="208"/>
    </row>
    <row r="114" spans="1:27" ht="12.75" customHeight="1" x14ac:dyDescent="0.5">
      <c r="A114" s="210"/>
      <c r="B114" s="211"/>
      <c r="C114" s="211"/>
      <c r="D114" s="64" t="s">
        <v>109</v>
      </c>
      <c r="E114" s="65">
        <f>VLOOKUP(D114,Runners!A$1:B$155,2,FALSE)</f>
        <v>215000</v>
      </c>
      <c r="F114" s="213"/>
      <c r="G114" s="208"/>
      <c r="H114" s="70">
        <v>97</v>
      </c>
      <c r="I114" s="208"/>
      <c r="J114" s="71">
        <v>95</v>
      </c>
      <c r="K114" s="208"/>
      <c r="L114" s="71">
        <v>94</v>
      </c>
      <c r="M114" s="208"/>
      <c r="N114" s="72">
        <v>96</v>
      </c>
      <c r="O114" s="218"/>
      <c r="P114" s="119">
        <v>83</v>
      </c>
      <c r="Q114" s="221"/>
      <c r="R114" s="119">
        <f>IF(ISNA(VLOOKUP($D114,'Overall Individual'!$B$2:$N$103,8,FALSE)),0,VLOOKUP($D114,'Overall Individual'!$B$2:$N$103,8,FALSE))</f>
        <v>95</v>
      </c>
      <c r="S114" s="208"/>
      <c r="T114" s="119">
        <f>IF(ISNA(VLOOKUP($D114,'Overall Individual'!$B$2:$N$103,9,FALSE)),0,VLOOKUP($D114,'Overall Individual'!$B$2:$N$103,9,FALSE))</f>
        <v>96</v>
      </c>
      <c r="U114" s="208"/>
      <c r="V114" s="153">
        <f>IF(ISNA(VLOOKUP($D114,'Overall Individual'!$B$2:$N$103,10,FALSE)),0,VLOOKUP($D114,'Overall Individual'!$B$2:$N$103,10,FALSE))</f>
        <v>100</v>
      </c>
      <c r="W114" s="208"/>
      <c r="X114" s="153">
        <f>IF(ISNA(VLOOKUP($D114,'Overall Individual'!$B$2:$N$103,11,FALSE)),0,VLOOKUP($D114,'Overall Individual'!$B$2:$N$103,11,FALSE))</f>
        <v>97</v>
      </c>
      <c r="Y114" s="208"/>
      <c r="Z114" s="153">
        <f>IF(ISNA(VLOOKUP($D114,'Overall Individual'!$B$2:$N$103,12,FALSE)),0,VLOOKUP($D114,'Overall Individual'!$B$2:$N$103,12,FALSE))</f>
        <v>0</v>
      </c>
      <c r="AA114" s="208"/>
    </row>
    <row r="115" spans="1:27" ht="12.75" customHeight="1" x14ac:dyDescent="0.5">
      <c r="A115" s="210"/>
      <c r="B115" s="211"/>
      <c r="C115" s="211"/>
      <c r="D115" s="64" t="s">
        <v>149</v>
      </c>
      <c r="E115" s="65">
        <f>VLOOKUP(D115,Runners!A$1:B$155,2,FALSE)</f>
        <v>180000</v>
      </c>
      <c r="F115" s="213"/>
      <c r="G115" s="208"/>
      <c r="H115" s="70">
        <v>94</v>
      </c>
      <c r="I115" s="208"/>
      <c r="J115" s="71">
        <v>84</v>
      </c>
      <c r="K115" s="208"/>
      <c r="L115" s="71">
        <v>0</v>
      </c>
      <c r="M115" s="208"/>
      <c r="N115" s="72">
        <v>83</v>
      </c>
      <c r="O115" s="218"/>
      <c r="P115" s="119">
        <v>86</v>
      </c>
      <c r="Q115" s="221"/>
      <c r="R115" s="119">
        <f>IF(ISNA(VLOOKUP($D115,'Overall Individual'!$B$2:$N$103,8,FALSE)),0,VLOOKUP($D115,'Overall Individual'!$B$2:$N$103,8,FALSE))</f>
        <v>99</v>
      </c>
      <c r="S115" s="208"/>
      <c r="T115" s="119">
        <f>IF(ISNA(VLOOKUP($D115,'Overall Individual'!$B$2:$N$103,9,FALSE)),0,VLOOKUP($D115,'Overall Individual'!$B$2:$N$103,9,FALSE))</f>
        <v>100</v>
      </c>
      <c r="U115" s="208"/>
      <c r="V115" s="153">
        <f>IF(ISNA(VLOOKUP($D115,'Overall Individual'!$B$2:$N$103,10,FALSE)),0,VLOOKUP($D115,'Overall Individual'!$B$2:$N$103,10,FALSE))</f>
        <v>0</v>
      </c>
      <c r="W115" s="208"/>
      <c r="X115" s="153">
        <f>IF(ISNA(VLOOKUP($D115,'Overall Individual'!$B$2:$N$103,11,FALSE)),0,VLOOKUP($D115,'Overall Individual'!$B$2:$N$103,11,FALSE))</f>
        <v>100</v>
      </c>
      <c r="Y115" s="208"/>
      <c r="Z115" s="153">
        <f>IF(ISNA(VLOOKUP($D115,'Overall Individual'!$B$2:$N$103,12,FALSE)),0,VLOOKUP($D115,'Overall Individual'!$B$2:$N$103,12,FALSE))</f>
        <v>0</v>
      </c>
      <c r="AA115" s="208"/>
    </row>
    <row r="116" spans="1:27" ht="12.75" customHeight="1" thickBot="1" x14ac:dyDescent="0.55000000000000004">
      <c r="A116" s="210"/>
      <c r="B116" s="211"/>
      <c r="C116" s="211"/>
      <c r="D116" s="64" t="s">
        <v>186</v>
      </c>
      <c r="E116" s="80">
        <f>VLOOKUP(D116,Runners!A$1:B$155,2,FALSE)</f>
        <v>105000</v>
      </c>
      <c r="F116" s="214"/>
      <c r="G116" s="216"/>
      <c r="H116" s="74">
        <v>95</v>
      </c>
      <c r="I116" s="209"/>
      <c r="J116" s="75">
        <v>90</v>
      </c>
      <c r="K116" s="209"/>
      <c r="L116" s="75">
        <v>86</v>
      </c>
      <c r="M116" s="209"/>
      <c r="N116" s="76">
        <v>88</v>
      </c>
      <c r="O116" s="219"/>
      <c r="P116" s="154">
        <v>0</v>
      </c>
      <c r="Q116" s="222"/>
      <c r="R116" s="154">
        <f>IF(ISNA(VLOOKUP($D116,'Overall Individual'!$B$2:$N$103,8,FALSE)),0,VLOOKUP($D116,'Overall Individual'!$B$2:$N$103,8,FALSE))</f>
        <v>86</v>
      </c>
      <c r="S116" s="209"/>
      <c r="T116" s="154">
        <f>IF(ISNA(VLOOKUP($D116,'Overall Individual'!$B$2:$N$103,9,FALSE)),0,VLOOKUP($D116,'Overall Individual'!$B$2:$N$103,9,FALSE))</f>
        <v>88</v>
      </c>
      <c r="U116" s="209"/>
      <c r="V116" s="155">
        <f>IF(ISNA(VLOOKUP($D116,'Overall Individual'!$B$2:$N$103,10,FALSE)),0,VLOOKUP($D116,'Overall Individual'!$B$2:$N$103,10,FALSE))</f>
        <v>0</v>
      </c>
      <c r="W116" s="209"/>
      <c r="X116" s="155">
        <f>IF(ISNA(VLOOKUP($D116,'Overall Individual'!$B$2:$N$103,11,FALSE)),0,VLOOKUP($D116,'Overall Individual'!$B$2:$N$103,11,FALSE))</f>
        <v>0</v>
      </c>
      <c r="Y116" s="209"/>
      <c r="Z116" s="155">
        <f>IF(ISNA(VLOOKUP($D116,'Overall Individual'!$B$2:$N$103,12,FALSE)),0,VLOOKUP($D116,'Overall Individual'!$B$2:$N$103,12,FALSE))</f>
        <v>0</v>
      </c>
      <c r="AA116" s="209"/>
    </row>
    <row r="117" spans="1:27" ht="12.75" customHeight="1" thickTop="1" x14ac:dyDescent="0.5">
      <c r="A117" s="210">
        <v>24</v>
      </c>
      <c r="B117" s="227" t="s">
        <v>226</v>
      </c>
      <c r="C117" s="227" t="s">
        <v>135</v>
      </c>
      <c r="D117" s="77" t="s">
        <v>94</v>
      </c>
      <c r="E117" s="78">
        <f>VLOOKUP(D117,Runners!A$1:B$155,2,FALSE)</f>
        <v>230000</v>
      </c>
      <c r="F117" s="212">
        <f>SUM(E117:E121)</f>
        <v>1000000</v>
      </c>
      <c r="G117" s="215"/>
      <c r="H117" s="66">
        <v>0</v>
      </c>
      <c r="I117" s="207">
        <v>256</v>
      </c>
      <c r="J117" s="68">
        <v>86</v>
      </c>
      <c r="K117" s="207">
        <v>341</v>
      </c>
      <c r="L117" s="68">
        <v>93</v>
      </c>
      <c r="M117" s="207">
        <v>325</v>
      </c>
      <c r="N117" s="79">
        <v>85</v>
      </c>
      <c r="O117" s="217">
        <v>370</v>
      </c>
      <c r="P117" s="151">
        <v>91</v>
      </c>
      <c r="Q117" s="220">
        <v>301</v>
      </c>
      <c r="R117" s="169">
        <f>IF(ISNA(VLOOKUP($D117,'Overall Individual'!$B$2:$N$103,8,FALSE)),0,VLOOKUP($D117,'Overall Individual'!$B$2:$N$103,8,FALSE))</f>
        <v>82</v>
      </c>
      <c r="S117" s="224">
        <f>SUM(R117:R121)</f>
        <v>255</v>
      </c>
      <c r="T117" s="151">
        <f>IF(ISNA(VLOOKUP($D117,'Overall Individual'!$B$2:$N$103,9,FALSE)),0,VLOOKUP($D117,'Overall Individual'!$B$2:$N$103,9,FALSE))</f>
        <v>89</v>
      </c>
      <c r="U117" s="207">
        <f>SUM(T117:T121)</f>
        <v>264</v>
      </c>
      <c r="V117" s="152">
        <f>IF(ISNA(VLOOKUP($D117,'Overall Individual'!$B$2:$N$103,10,FALSE)),0,VLOOKUP($D117,'Overall Individual'!$B$2:$N$103,10,FALSE))</f>
        <v>0</v>
      </c>
      <c r="W117" s="207">
        <f>SUM(V117:V121)</f>
        <v>87</v>
      </c>
      <c r="X117" s="152">
        <f>IF(ISNA(VLOOKUP($D117,'Overall Individual'!$B$2:$N$103,11,FALSE)),0,VLOOKUP($D117,'Overall Individual'!$B$2:$N$103,11,FALSE))</f>
        <v>82</v>
      </c>
      <c r="Y117" s="207">
        <f>SUM(X117:X121)</f>
        <v>266</v>
      </c>
      <c r="Z117" s="152">
        <f>IF(ISNA(VLOOKUP($D117,'Overall Individual'!$B$2:$N$103,12,FALSE)),0,VLOOKUP($D117,'Overall Individual'!$B$2:$N$103,12,FALSE))</f>
        <v>0</v>
      </c>
      <c r="AA117" s="207">
        <f>SUM(Z117:Z121)</f>
        <v>0</v>
      </c>
    </row>
    <row r="118" spans="1:27" ht="12.75" customHeight="1" x14ac:dyDescent="0.5">
      <c r="A118" s="210"/>
      <c r="B118" s="227"/>
      <c r="C118" s="227"/>
      <c r="D118" s="64" t="s">
        <v>37</v>
      </c>
      <c r="E118" s="65">
        <f>VLOOKUP(D118,Runners!A$1:B$155,2,FALSE)</f>
        <v>230000</v>
      </c>
      <c r="F118" s="213"/>
      <c r="G118" s="208"/>
      <c r="H118" s="70">
        <v>79</v>
      </c>
      <c r="I118" s="208"/>
      <c r="J118" s="71">
        <v>33</v>
      </c>
      <c r="K118" s="208"/>
      <c r="L118" s="71">
        <v>56</v>
      </c>
      <c r="M118" s="208"/>
      <c r="N118" s="72">
        <v>64</v>
      </c>
      <c r="O118" s="218"/>
      <c r="P118" s="119">
        <v>70</v>
      </c>
      <c r="Q118" s="221"/>
      <c r="R118" s="170">
        <f>IF(ISNA(VLOOKUP($D118,'Overall Individual'!$B$2:$N$103,8,FALSE)),0,VLOOKUP($D118,'Overall Individual'!$B$2:$N$103,8,FALSE))</f>
        <v>74</v>
      </c>
      <c r="S118" s="225"/>
      <c r="T118" s="119">
        <f>IF(ISNA(VLOOKUP($D118,'Overall Individual'!$B$2:$N$103,9,FALSE)),0,VLOOKUP($D118,'Overall Individual'!$B$2:$N$103,9,FALSE))</f>
        <v>0</v>
      </c>
      <c r="U118" s="208"/>
      <c r="V118" s="153">
        <f>IF(ISNA(VLOOKUP($D118,'Overall Individual'!$B$2:$N$103,10,FALSE)),0,VLOOKUP($D118,'Overall Individual'!$B$2:$N$103,10,FALSE))</f>
        <v>87</v>
      </c>
      <c r="W118" s="208"/>
      <c r="X118" s="153">
        <f>IF(ISNA(VLOOKUP($D118,'Overall Individual'!$B$2:$N$103,11,FALSE)),0,VLOOKUP($D118,'Overall Individual'!$B$2:$N$103,11,FALSE))</f>
        <v>84</v>
      </c>
      <c r="Y118" s="208"/>
      <c r="Z118" s="153">
        <f>IF(ISNA(VLOOKUP($D118,'Overall Individual'!$B$2:$N$103,12,FALSE)),0,VLOOKUP($D118,'Overall Individual'!$B$2:$N$103,12,FALSE))</f>
        <v>0</v>
      </c>
      <c r="AA118" s="208"/>
    </row>
    <row r="119" spans="1:27" ht="12.75" customHeight="1" x14ac:dyDescent="0.5">
      <c r="A119" s="210"/>
      <c r="B119" s="227"/>
      <c r="C119" s="227"/>
      <c r="D119" s="64" t="s">
        <v>135</v>
      </c>
      <c r="E119" s="65">
        <f>VLOOKUP(D119,Runners!A$1:B$155,2,FALSE)</f>
        <v>205000</v>
      </c>
      <c r="F119" s="213"/>
      <c r="G119" s="208"/>
      <c r="H119" s="70">
        <v>78</v>
      </c>
      <c r="I119" s="208"/>
      <c r="J119" s="71">
        <v>72</v>
      </c>
      <c r="K119" s="208"/>
      <c r="L119" s="71">
        <v>76</v>
      </c>
      <c r="M119" s="208"/>
      <c r="N119" s="72">
        <v>76</v>
      </c>
      <c r="O119" s="218"/>
      <c r="P119" s="119">
        <v>82</v>
      </c>
      <c r="Q119" s="221"/>
      <c r="R119" s="170">
        <f>IF(ISNA(VLOOKUP($D119,'Overall Individual'!$B$2:$N$103,8,FALSE)),0,VLOOKUP($D119,'Overall Individual'!$B$2:$N$103,8,FALSE))</f>
        <v>0</v>
      </c>
      <c r="S119" s="225"/>
      <c r="T119" s="119">
        <f>IF(ISNA(VLOOKUP($D119,'Overall Individual'!$B$2:$N$103,9,FALSE)),0,VLOOKUP($D119,'Overall Individual'!$B$2:$N$103,9,FALSE))</f>
        <v>75</v>
      </c>
      <c r="U119" s="208"/>
      <c r="V119" s="153">
        <f>IF(ISNA(VLOOKUP($D119,'Overall Individual'!$B$2:$N$103,10,FALSE)),0,VLOOKUP($D119,'Overall Individual'!$B$2:$N$103,10,FALSE))</f>
        <v>0</v>
      </c>
      <c r="W119" s="208"/>
      <c r="X119" s="153">
        <f>IF(ISNA(VLOOKUP($D119,'Overall Individual'!$B$2:$N$103,11,FALSE)),0,VLOOKUP($D119,'Overall Individual'!$B$2:$N$103,11,FALSE))</f>
        <v>0</v>
      </c>
      <c r="Y119" s="208"/>
      <c r="Z119" s="153">
        <f>IF(ISNA(VLOOKUP($D119,'Overall Individual'!$B$2:$N$103,12,FALSE)),0,VLOOKUP($D119,'Overall Individual'!$B$2:$N$103,12,FALSE))</f>
        <v>0</v>
      </c>
      <c r="AA119" s="208"/>
    </row>
    <row r="120" spans="1:27" ht="12.75" customHeight="1" x14ac:dyDescent="0.5">
      <c r="A120" s="210"/>
      <c r="B120" s="227"/>
      <c r="C120" s="227"/>
      <c r="D120" s="64" t="s">
        <v>149</v>
      </c>
      <c r="E120" s="65">
        <f>VLOOKUP(D120,Runners!A$1:B$155,2,FALSE)</f>
        <v>180000</v>
      </c>
      <c r="F120" s="213"/>
      <c r="G120" s="208"/>
      <c r="H120" s="70">
        <v>99</v>
      </c>
      <c r="I120" s="208"/>
      <c r="J120" s="71">
        <v>100</v>
      </c>
      <c r="K120" s="208"/>
      <c r="L120" s="71">
        <v>100</v>
      </c>
      <c r="M120" s="208"/>
      <c r="N120" s="72">
        <v>100</v>
      </c>
      <c r="O120" s="218"/>
      <c r="P120" s="119">
        <v>0</v>
      </c>
      <c r="Q120" s="221"/>
      <c r="R120" s="170">
        <f>IF(ISNA(VLOOKUP($D120,'Overall Individual'!$B$2:$N$103,8,FALSE)),0,VLOOKUP($D120,'Overall Individual'!$B$2:$N$103,8,FALSE))</f>
        <v>99</v>
      </c>
      <c r="S120" s="225"/>
      <c r="T120" s="119">
        <f>IF(ISNA(VLOOKUP($D120,'Overall Individual'!$B$2:$N$103,9,FALSE)),0,VLOOKUP($D120,'Overall Individual'!$B$2:$N$103,9,FALSE))</f>
        <v>100</v>
      </c>
      <c r="U120" s="208"/>
      <c r="V120" s="153">
        <f>IF(ISNA(VLOOKUP($D120,'Overall Individual'!$B$2:$N$103,10,FALSE)),0,VLOOKUP($D120,'Overall Individual'!$B$2:$N$103,10,FALSE))</f>
        <v>0</v>
      </c>
      <c r="W120" s="208"/>
      <c r="X120" s="153">
        <f>IF(ISNA(VLOOKUP($D120,'Overall Individual'!$B$2:$N$103,11,FALSE)),0,VLOOKUP($D120,'Overall Individual'!$B$2:$N$103,11,FALSE))</f>
        <v>100</v>
      </c>
      <c r="Y120" s="208"/>
      <c r="Z120" s="153">
        <f>IF(ISNA(VLOOKUP($D120,'Overall Individual'!$B$2:$N$103,12,FALSE)),0,VLOOKUP($D120,'Overall Individual'!$B$2:$N$103,12,FALSE))</f>
        <v>0</v>
      </c>
      <c r="AA120" s="208"/>
    </row>
    <row r="121" spans="1:27" ht="12.75" customHeight="1" thickBot="1" x14ac:dyDescent="0.55000000000000004">
      <c r="A121" s="210"/>
      <c r="B121" s="227"/>
      <c r="C121" s="227"/>
      <c r="D121" s="73" t="s">
        <v>156</v>
      </c>
      <c r="E121" s="80">
        <f>VLOOKUP(D121,Runners!A$1:B$155,2,FALSE)</f>
        <v>155000</v>
      </c>
      <c r="F121" s="214"/>
      <c r="G121" s="216"/>
      <c r="H121" s="74">
        <v>0</v>
      </c>
      <c r="I121" s="209"/>
      <c r="J121" s="75">
        <v>50</v>
      </c>
      <c r="K121" s="209"/>
      <c r="L121" s="75">
        <v>0</v>
      </c>
      <c r="M121" s="209"/>
      <c r="N121" s="76">
        <v>45</v>
      </c>
      <c r="O121" s="219"/>
      <c r="P121" s="154">
        <v>58</v>
      </c>
      <c r="Q121" s="222"/>
      <c r="R121" s="171">
        <f>IF(ISNA(VLOOKUP($D121,'Overall Individual'!$B$2:$N$103,8,FALSE)),0,VLOOKUP($D121,'Overall Individual'!$B$2:$N$103,8,FALSE))</f>
        <v>0</v>
      </c>
      <c r="S121" s="226"/>
      <c r="T121" s="154">
        <f>IF(ISNA(VLOOKUP($D121,'Overall Individual'!$B$2:$N$103,9,FALSE)),0,VLOOKUP($D121,'Overall Individual'!$B$2:$N$103,9,FALSE))</f>
        <v>0</v>
      </c>
      <c r="U121" s="209"/>
      <c r="V121" s="155">
        <f>IF(ISNA(VLOOKUP($D121,'Overall Individual'!$B$2:$N$103,10,FALSE)),0,VLOOKUP($D121,'Overall Individual'!$B$2:$N$103,10,FALSE))</f>
        <v>0</v>
      </c>
      <c r="W121" s="209"/>
      <c r="X121" s="155">
        <f>IF(ISNA(VLOOKUP($D121,'Overall Individual'!$B$2:$N$103,11,FALSE)),0,VLOOKUP($D121,'Overall Individual'!$B$2:$N$103,11,FALSE))</f>
        <v>0</v>
      </c>
      <c r="Y121" s="209"/>
      <c r="Z121" s="155">
        <f>IF(ISNA(VLOOKUP($D121,'Overall Individual'!$B$2:$N$103,12,FALSE)),0,VLOOKUP($D121,'Overall Individual'!$B$2:$N$103,12,FALSE))</f>
        <v>0</v>
      </c>
      <c r="AA121" s="209"/>
    </row>
    <row r="122" spans="1:27" ht="12.75" customHeight="1" thickTop="1" x14ac:dyDescent="0.5">
      <c r="A122" s="210">
        <v>25</v>
      </c>
      <c r="B122" s="211" t="s">
        <v>198</v>
      </c>
      <c r="C122" s="211" t="s">
        <v>48</v>
      </c>
      <c r="D122" s="86" t="s">
        <v>186</v>
      </c>
      <c r="E122" s="78">
        <f>VLOOKUP(D122,Runners!A$1:B$155,2,FALSE)</f>
        <v>105000</v>
      </c>
      <c r="F122" s="212">
        <f>SUM(E122:E126)</f>
        <v>970000</v>
      </c>
      <c r="G122" s="215">
        <v>3</v>
      </c>
      <c r="H122" s="66">
        <v>95</v>
      </c>
      <c r="I122" s="207">
        <v>363</v>
      </c>
      <c r="J122" s="68">
        <v>90</v>
      </c>
      <c r="K122" s="207">
        <v>403</v>
      </c>
      <c r="L122" s="68">
        <v>86</v>
      </c>
      <c r="M122" s="207">
        <v>331</v>
      </c>
      <c r="N122" s="79">
        <v>88</v>
      </c>
      <c r="O122" s="217">
        <v>416</v>
      </c>
      <c r="P122" s="151">
        <v>0</v>
      </c>
      <c r="Q122" s="220">
        <v>259</v>
      </c>
      <c r="R122" s="151">
        <f>IF(ISNA(VLOOKUP($D122,'Overall Individual'!$B$2:$N$103,8,FALSE)),0,VLOOKUP($D122,'Overall Individual'!$B$2:$N$103,8,FALSE))</f>
        <v>86</v>
      </c>
      <c r="S122" s="207">
        <f>SUM(R122:R126)</f>
        <v>454</v>
      </c>
      <c r="T122" s="151">
        <f>IF(ISNA(VLOOKUP($D122,'Overall Individual'!$B$2:$N$103,9,FALSE)),0,VLOOKUP($D122,'Overall Individual'!$B$2:$N$103,9,FALSE))</f>
        <v>88</v>
      </c>
      <c r="U122" s="207">
        <f>SUM(T122:T126)</f>
        <v>454</v>
      </c>
      <c r="V122" s="152">
        <f>IF(ISNA(VLOOKUP($D122,'Overall Individual'!$B$2:$N$103,10,FALSE)),0,VLOOKUP($D122,'Overall Individual'!$B$2:$N$103,10,FALSE))</f>
        <v>0</v>
      </c>
      <c r="W122" s="207">
        <f>SUM(V122:V126)</f>
        <v>274</v>
      </c>
      <c r="X122" s="152">
        <f>IF(ISNA(VLOOKUP($D122,'Overall Individual'!$B$2:$N$103,11,FALSE)),0,VLOOKUP($D122,'Overall Individual'!$B$2:$N$103,11,FALSE))</f>
        <v>0</v>
      </c>
      <c r="Y122" s="207">
        <f>SUM(X122:X126)</f>
        <v>369</v>
      </c>
      <c r="Z122" s="152">
        <f>IF(ISNA(VLOOKUP($D122,'Overall Individual'!$B$2:$N$103,12,FALSE)),0,VLOOKUP($D122,'Overall Individual'!$B$2:$N$103,12,FALSE))</f>
        <v>0</v>
      </c>
      <c r="AA122" s="207">
        <f>SUM(Z122:Z126)</f>
        <v>0</v>
      </c>
    </row>
    <row r="123" spans="1:27" ht="12.75" customHeight="1" x14ac:dyDescent="0.5">
      <c r="A123" s="210"/>
      <c r="B123" s="211"/>
      <c r="C123" s="211"/>
      <c r="D123" s="87" t="s">
        <v>129</v>
      </c>
      <c r="E123" s="65">
        <f>VLOOKUP(D123,Runners!A$1:B$155,2,FALSE)</f>
        <v>240000</v>
      </c>
      <c r="F123" s="213"/>
      <c r="G123" s="208"/>
      <c r="H123" s="70">
        <v>96</v>
      </c>
      <c r="I123" s="208"/>
      <c r="J123" s="71">
        <v>93</v>
      </c>
      <c r="K123" s="208"/>
      <c r="L123" s="71">
        <v>89</v>
      </c>
      <c r="M123" s="208"/>
      <c r="N123" s="72">
        <v>95</v>
      </c>
      <c r="O123" s="218"/>
      <c r="P123" s="119">
        <v>97</v>
      </c>
      <c r="Q123" s="221"/>
      <c r="R123" s="119">
        <f>IF(ISNA(VLOOKUP($D123,'Overall Individual'!$B$2:$N$103,8,FALSE)),0,VLOOKUP($D123,'Overall Individual'!$B$2:$N$103,8,FALSE))</f>
        <v>94</v>
      </c>
      <c r="S123" s="208"/>
      <c r="T123" s="119">
        <f>IF(ISNA(VLOOKUP($D123,'Overall Individual'!$B$2:$N$103,9,FALSE)),0,VLOOKUP($D123,'Overall Individual'!$B$2:$N$103,9,FALSE))</f>
        <v>94</v>
      </c>
      <c r="U123" s="208"/>
      <c r="V123" s="153">
        <f>IF(ISNA(VLOOKUP($D123,'Overall Individual'!$B$2:$N$103,10,FALSE)),0,VLOOKUP($D123,'Overall Individual'!$B$2:$N$103,10,FALSE))</f>
        <v>95</v>
      </c>
      <c r="W123" s="208"/>
      <c r="X123" s="153">
        <f>IF(ISNA(VLOOKUP($D123,'Overall Individual'!$B$2:$N$103,11,FALSE)),0,VLOOKUP($D123,'Overall Individual'!$B$2:$N$103,11,FALSE))</f>
        <v>93</v>
      </c>
      <c r="Y123" s="208"/>
      <c r="Z123" s="153">
        <f>IF(ISNA(VLOOKUP($D123,'Overall Individual'!$B$2:$N$103,12,FALSE)),0,VLOOKUP($D123,'Overall Individual'!$B$2:$N$103,12,FALSE))</f>
        <v>0</v>
      </c>
      <c r="AA123" s="208"/>
    </row>
    <row r="124" spans="1:27" ht="12.75" customHeight="1" x14ac:dyDescent="0.5">
      <c r="A124" s="210"/>
      <c r="B124" s="211"/>
      <c r="C124" s="211"/>
      <c r="D124" s="87" t="s">
        <v>109</v>
      </c>
      <c r="E124" s="65">
        <f>VLOOKUP(D124,Runners!A$1:B$155,2,FALSE)</f>
        <v>215000</v>
      </c>
      <c r="F124" s="213"/>
      <c r="G124" s="208"/>
      <c r="H124" s="70">
        <v>97</v>
      </c>
      <c r="I124" s="208"/>
      <c r="J124" s="71">
        <v>95</v>
      </c>
      <c r="K124" s="208"/>
      <c r="L124" s="71">
        <v>94</v>
      </c>
      <c r="M124" s="208"/>
      <c r="N124" s="72">
        <v>96</v>
      </c>
      <c r="O124" s="218"/>
      <c r="P124" s="119">
        <v>83</v>
      </c>
      <c r="Q124" s="221"/>
      <c r="R124" s="119">
        <f>IF(ISNA(VLOOKUP($D124,'Overall Individual'!$B$2:$N$103,8,FALSE)),0,VLOOKUP($D124,'Overall Individual'!$B$2:$N$103,8,FALSE))</f>
        <v>95</v>
      </c>
      <c r="S124" s="208"/>
      <c r="T124" s="119">
        <f>IF(ISNA(VLOOKUP($D124,'Overall Individual'!$B$2:$N$103,9,FALSE)),0,VLOOKUP($D124,'Overall Individual'!$B$2:$N$103,9,FALSE))</f>
        <v>96</v>
      </c>
      <c r="U124" s="208"/>
      <c r="V124" s="153">
        <f>IF(ISNA(VLOOKUP($D124,'Overall Individual'!$B$2:$N$103,10,FALSE)),0,VLOOKUP($D124,'Overall Individual'!$B$2:$N$103,10,FALSE))</f>
        <v>100</v>
      </c>
      <c r="W124" s="208"/>
      <c r="X124" s="153">
        <f>IF(ISNA(VLOOKUP($D124,'Overall Individual'!$B$2:$N$103,11,FALSE)),0,VLOOKUP($D124,'Overall Individual'!$B$2:$N$103,11,FALSE))</f>
        <v>97</v>
      </c>
      <c r="Y124" s="208"/>
      <c r="Z124" s="153">
        <f>IF(ISNA(VLOOKUP($D124,'Overall Individual'!$B$2:$N$103,12,FALSE)),0,VLOOKUP($D124,'Overall Individual'!$B$2:$N$103,12,FALSE))</f>
        <v>0</v>
      </c>
      <c r="AA124" s="208"/>
    </row>
    <row r="125" spans="1:27" ht="12.75" customHeight="1" x14ac:dyDescent="0.5">
      <c r="A125" s="210"/>
      <c r="B125" s="211"/>
      <c r="C125" s="211"/>
      <c r="D125" s="87" t="s">
        <v>149</v>
      </c>
      <c r="E125" s="65">
        <f>VLOOKUP(D125,Runners!A$1:B$155,2,FALSE)</f>
        <v>180000</v>
      </c>
      <c r="F125" s="213"/>
      <c r="G125" s="208"/>
      <c r="H125" s="70">
        <v>0</v>
      </c>
      <c r="I125" s="208"/>
      <c r="J125" s="71">
        <v>65</v>
      </c>
      <c r="K125" s="208"/>
      <c r="L125" s="71">
        <v>0</v>
      </c>
      <c r="M125" s="208"/>
      <c r="N125" s="72">
        <v>69</v>
      </c>
      <c r="O125" s="218"/>
      <c r="P125" s="119">
        <v>79</v>
      </c>
      <c r="Q125" s="221"/>
      <c r="R125" s="119">
        <f>IF(ISNA(VLOOKUP($D125,'Overall Individual'!$B$2:$N$103,8,FALSE)),0,VLOOKUP($D125,'Overall Individual'!$B$2:$N$103,8,FALSE))</f>
        <v>99</v>
      </c>
      <c r="S125" s="208"/>
      <c r="T125" s="119">
        <f>IF(ISNA(VLOOKUP($D125,'Overall Individual'!$B$2:$N$103,9,FALSE)),0,VLOOKUP($D125,'Overall Individual'!$B$2:$N$103,9,FALSE))</f>
        <v>100</v>
      </c>
      <c r="U125" s="208"/>
      <c r="V125" s="153">
        <f>IF(ISNA(VLOOKUP($D125,'Overall Individual'!$B$2:$N$103,10,FALSE)),0,VLOOKUP($D125,'Overall Individual'!$B$2:$N$103,10,FALSE))</f>
        <v>0</v>
      </c>
      <c r="W125" s="208"/>
      <c r="X125" s="153">
        <f>IF(ISNA(VLOOKUP($D125,'Overall Individual'!$B$2:$N$103,11,FALSE)),0,VLOOKUP($D125,'Overall Individual'!$B$2:$N$103,11,FALSE))</f>
        <v>100</v>
      </c>
      <c r="Y125" s="208"/>
      <c r="Z125" s="153">
        <f>IF(ISNA(VLOOKUP($D125,'Overall Individual'!$B$2:$N$103,12,FALSE)),0,VLOOKUP($D125,'Overall Individual'!$B$2:$N$103,12,FALSE))</f>
        <v>0</v>
      </c>
      <c r="AA125" s="208"/>
    </row>
    <row r="126" spans="1:27" ht="12.75" customHeight="1" thickBot="1" x14ac:dyDescent="0.55000000000000004">
      <c r="A126" s="210"/>
      <c r="B126" s="211"/>
      <c r="C126" s="211"/>
      <c r="D126" s="88" t="s">
        <v>6</v>
      </c>
      <c r="E126" s="80">
        <f>VLOOKUP(D126,Runners!A$1:B$155,2,FALSE)</f>
        <v>230000</v>
      </c>
      <c r="F126" s="214"/>
      <c r="G126" s="216"/>
      <c r="H126" s="74">
        <v>75</v>
      </c>
      <c r="I126" s="209"/>
      <c r="J126" s="75">
        <v>60</v>
      </c>
      <c r="K126" s="209"/>
      <c r="L126" s="75">
        <v>62</v>
      </c>
      <c r="M126" s="209"/>
      <c r="N126" s="76">
        <v>68</v>
      </c>
      <c r="O126" s="219"/>
      <c r="P126" s="154">
        <v>0</v>
      </c>
      <c r="Q126" s="222"/>
      <c r="R126" s="154">
        <f>IF(ISNA(VLOOKUP($D126,'Overall Individual'!$B$2:$N$103,8,FALSE)),0,VLOOKUP($D126,'Overall Individual'!$B$2:$N$103,8,FALSE))</f>
        <v>80</v>
      </c>
      <c r="S126" s="209"/>
      <c r="T126" s="154">
        <f>IF(ISNA(VLOOKUP($D126,'Overall Individual'!$B$2:$N$103,9,FALSE)),0,VLOOKUP($D126,'Overall Individual'!$B$2:$N$103,9,FALSE))</f>
        <v>76</v>
      </c>
      <c r="U126" s="209"/>
      <c r="V126" s="155">
        <f>IF(ISNA(VLOOKUP($D126,'Overall Individual'!$B$2:$N$103,10,FALSE)),0,VLOOKUP($D126,'Overall Individual'!$B$2:$N$103,10,FALSE))</f>
        <v>79</v>
      </c>
      <c r="W126" s="209"/>
      <c r="X126" s="155">
        <f>IF(ISNA(VLOOKUP($D126,'Overall Individual'!$B$2:$N$103,11,FALSE)),0,VLOOKUP($D126,'Overall Individual'!$B$2:$N$103,11,FALSE))</f>
        <v>79</v>
      </c>
      <c r="Y126" s="209"/>
      <c r="Z126" s="155">
        <f>IF(ISNA(VLOOKUP($D126,'Overall Individual'!$B$2:$N$103,12,FALSE)),0,VLOOKUP($D126,'Overall Individual'!$B$2:$N$103,12,FALSE))</f>
        <v>0</v>
      </c>
      <c r="AA126" s="209"/>
    </row>
    <row r="127" spans="1:27" ht="12.75" customHeight="1" thickTop="1" x14ac:dyDescent="0.5">
      <c r="A127" s="210">
        <v>26</v>
      </c>
      <c r="B127" s="210" t="s">
        <v>199</v>
      </c>
      <c r="C127" s="211" t="s">
        <v>48</v>
      </c>
      <c r="D127" s="87" t="s">
        <v>99</v>
      </c>
      <c r="E127" s="78">
        <f>VLOOKUP(D127,Runners!A$1:B$155,2,FALSE)</f>
        <v>230000</v>
      </c>
      <c r="F127" s="212">
        <f>SUM(E127:E131)</f>
        <v>995000</v>
      </c>
      <c r="G127" s="215">
        <v>3</v>
      </c>
      <c r="H127" s="66">
        <v>92</v>
      </c>
      <c r="I127" s="207">
        <v>168</v>
      </c>
      <c r="J127" s="68">
        <v>82</v>
      </c>
      <c r="K127" s="207">
        <v>313</v>
      </c>
      <c r="L127" s="68">
        <v>88</v>
      </c>
      <c r="M127" s="207">
        <v>316</v>
      </c>
      <c r="N127" s="79">
        <v>90</v>
      </c>
      <c r="O127" s="217">
        <v>254</v>
      </c>
      <c r="P127" s="151">
        <v>93</v>
      </c>
      <c r="Q127" s="220">
        <v>262</v>
      </c>
      <c r="R127" s="151">
        <f>IF(ISNA(VLOOKUP($D127,'Overall Individual'!$B$2:$N$103,8,FALSE)),0,VLOOKUP($D127,'Overall Individual'!$B$2:$N$103,8,FALSE))</f>
        <v>97</v>
      </c>
      <c r="S127" s="207">
        <f>SUM(R127:R131)</f>
        <v>263</v>
      </c>
      <c r="T127" s="151">
        <f>IF(ISNA(VLOOKUP($D127,'Overall Individual'!$B$2:$N$103,9,FALSE)),0,VLOOKUP($D127,'Overall Individual'!$B$2:$N$103,9,FALSE))</f>
        <v>95</v>
      </c>
      <c r="U127" s="207">
        <f>SUM(T127:T131)</f>
        <v>328</v>
      </c>
      <c r="V127" s="152">
        <f>IF(ISNA(VLOOKUP($D127,'Overall Individual'!$B$2:$N$103,10,FALSE)),0,VLOOKUP($D127,'Overall Individual'!$B$2:$N$103,10,FALSE))</f>
        <v>97</v>
      </c>
      <c r="W127" s="207">
        <f>SUM(V127:V131)</f>
        <v>175</v>
      </c>
      <c r="X127" s="152">
        <f>IF(ISNA(VLOOKUP($D127,'Overall Individual'!$B$2:$N$103,11,FALSE)),0,VLOOKUP($D127,'Overall Individual'!$B$2:$N$103,11,FALSE))</f>
        <v>92</v>
      </c>
      <c r="Y127" s="207">
        <f>SUM(X127:X131)</f>
        <v>341</v>
      </c>
      <c r="Z127" s="152">
        <f>IF(ISNA(VLOOKUP($D127,'Overall Individual'!$B$2:$N$103,12,FALSE)),0,VLOOKUP($D127,'Overall Individual'!$B$2:$N$103,12,FALSE))</f>
        <v>0</v>
      </c>
      <c r="AA127" s="207">
        <f>SUM(Z127:Z131)</f>
        <v>0</v>
      </c>
    </row>
    <row r="128" spans="1:27" ht="12.75" customHeight="1" x14ac:dyDescent="0.5">
      <c r="A128" s="210"/>
      <c r="B128" s="210"/>
      <c r="C128" s="211"/>
      <c r="D128" s="87" t="s">
        <v>8</v>
      </c>
      <c r="E128" s="65">
        <f>VLOOKUP(D128,Runners!A$1:B$155,2,FALSE)</f>
        <v>220000</v>
      </c>
      <c r="F128" s="213"/>
      <c r="G128" s="208"/>
      <c r="H128" s="70">
        <v>0</v>
      </c>
      <c r="I128" s="208"/>
      <c r="J128" s="71">
        <v>74</v>
      </c>
      <c r="K128" s="208"/>
      <c r="L128" s="71">
        <v>72</v>
      </c>
      <c r="M128" s="208"/>
      <c r="N128" s="72">
        <v>0</v>
      </c>
      <c r="O128" s="218"/>
      <c r="P128" s="119">
        <v>0</v>
      </c>
      <c r="Q128" s="221"/>
      <c r="R128" s="119">
        <f>IF(ISNA(VLOOKUP($D128,'Overall Individual'!$B$2:$N$103,8,FALSE)),0,VLOOKUP($D128,'Overall Individual'!$B$2:$N$103,8,FALSE))</f>
        <v>0</v>
      </c>
      <c r="S128" s="208"/>
      <c r="T128" s="119">
        <f>IF(ISNA(VLOOKUP($D128,'Overall Individual'!$B$2:$N$103,9,FALSE)),0,VLOOKUP($D128,'Overall Individual'!$B$2:$N$103,9,FALSE))</f>
        <v>0</v>
      </c>
      <c r="U128" s="208"/>
      <c r="V128" s="153">
        <f>IF(ISNA(VLOOKUP($D128,'Overall Individual'!$B$2:$N$103,10,FALSE)),0,VLOOKUP($D128,'Overall Individual'!$B$2:$N$103,10,FALSE))</f>
        <v>0</v>
      </c>
      <c r="W128" s="208"/>
      <c r="X128" s="153">
        <f>IF(ISNA(VLOOKUP($D128,'Overall Individual'!$B$2:$N$103,11,FALSE)),0,VLOOKUP($D128,'Overall Individual'!$B$2:$N$103,11,FALSE))</f>
        <v>0</v>
      </c>
      <c r="Y128" s="208"/>
      <c r="Z128" s="153">
        <f>IF(ISNA(VLOOKUP($D128,'Overall Individual'!$B$2:$N$103,12,FALSE)),0,VLOOKUP($D128,'Overall Individual'!$B$2:$N$103,12,FALSE))</f>
        <v>0</v>
      </c>
      <c r="AA128" s="208"/>
    </row>
    <row r="129" spans="1:27" ht="12.75" customHeight="1" x14ac:dyDescent="0.5">
      <c r="A129" s="210"/>
      <c r="B129" s="210"/>
      <c r="C129" s="211"/>
      <c r="D129" s="87" t="s">
        <v>143</v>
      </c>
      <c r="E129" s="65">
        <f>VLOOKUP(D129,Runners!A$1:B$155,2,FALSE)</f>
        <v>200000</v>
      </c>
      <c r="F129" s="213"/>
      <c r="G129" s="208"/>
      <c r="H129" s="70">
        <v>0</v>
      </c>
      <c r="I129" s="208"/>
      <c r="J129" s="71">
        <v>94</v>
      </c>
      <c r="K129" s="208"/>
      <c r="L129" s="71">
        <v>96</v>
      </c>
      <c r="M129" s="208"/>
      <c r="N129" s="72">
        <v>98</v>
      </c>
      <c r="O129" s="218"/>
      <c r="P129" s="119">
        <v>98</v>
      </c>
      <c r="Q129" s="221"/>
      <c r="R129" s="119">
        <f>IF(ISNA(VLOOKUP($D129,'Overall Individual'!$B$2:$N$103,8,FALSE)),0,VLOOKUP($D129,'Overall Individual'!$B$2:$N$103,8,FALSE))</f>
        <v>100</v>
      </c>
      <c r="S129" s="208"/>
      <c r="T129" s="119">
        <f>IF(ISNA(VLOOKUP($D129,'Overall Individual'!$B$2:$N$103,9,FALSE)),0,VLOOKUP($D129,'Overall Individual'!$B$2:$N$103,9,FALSE))</f>
        <v>97</v>
      </c>
      <c r="U129" s="208"/>
      <c r="V129" s="153">
        <f>IF(ISNA(VLOOKUP($D129,'Overall Individual'!$B$2:$N$103,10,FALSE)),0,VLOOKUP($D129,'Overall Individual'!$B$2:$N$103,10,FALSE))</f>
        <v>0</v>
      </c>
      <c r="W129" s="208"/>
      <c r="X129" s="153">
        <f>IF(ISNA(VLOOKUP($D129,'Overall Individual'!$B$2:$N$103,11,FALSE)),0,VLOOKUP($D129,'Overall Individual'!$B$2:$N$103,11,FALSE))</f>
        <v>96</v>
      </c>
      <c r="Y129" s="208"/>
      <c r="Z129" s="153">
        <f>IF(ISNA(VLOOKUP($D129,'Overall Individual'!$B$2:$N$103,12,FALSE)),0,VLOOKUP($D129,'Overall Individual'!$B$2:$N$103,12,FALSE))</f>
        <v>0</v>
      </c>
      <c r="AA129" s="208"/>
    </row>
    <row r="130" spans="1:27" ht="12.75" customHeight="1" x14ac:dyDescent="0.5">
      <c r="A130" s="210"/>
      <c r="B130" s="210"/>
      <c r="C130" s="211"/>
      <c r="D130" s="87" t="s">
        <v>111</v>
      </c>
      <c r="E130" s="65">
        <f>VLOOKUP(D130,Runners!A$1:B$155,2,FALSE)</f>
        <v>155000</v>
      </c>
      <c r="F130" s="213"/>
      <c r="G130" s="208"/>
      <c r="H130" s="70">
        <v>0</v>
      </c>
      <c r="I130" s="208"/>
      <c r="J130" s="71">
        <v>0</v>
      </c>
      <c r="K130" s="208"/>
      <c r="L130" s="71">
        <v>0</v>
      </c>
      <c r="M130" s="208"/>
      <c r="N130" s="72">
        <v>0</v>
      </c>
      <c r="O130" s="218"/>
      <c r="P130" s="119">
        <v>0</v>
      </c>
      <c r="Q130" s="221"/>
      <c r="R130" s="119">
        <f>IF(ISNA(VLOOKUP($D130,'Overall Individual'!$B$2:$N$103,8,FALSE)),0,VLOOKUP($D130,'Overall Individual'!$B$2:$N$103,8,FALSE))</f>
        <v>0</v>
      </c>
      <c r="S130" s="208"/>
      <c r="T130" s="119">
        <f>IF(ISNA(VLOOKUP($D130,'Overall Individual'!$B$2:$N$103,9,FALSE)),0,VLOOKUP($D130,'Overall Individual'!$B$2:$N$103,9,FALSE))</f>
        <v>72</v>
      </c>
      <c r="U130" s="208"/>
      <c r="V130" s="153">
        <f>IF(ISNA(VLOOKUP($D130,'Overall Individual'!$B$2:$N$103,10,FALSE)),0,VLOOKUP($D130,'Overall Individual'!$B$2:$N$103,10,FALSE))</f>
        <v>0</v>
      </c>
      <c r="W130" s="208"/>
      <c r="X130" s="153">
        <f>IF(ISNA(VLOOKUP($D130,'Overall Individual'!$B$2:$N$103,11,FALSE)),0,VLOOKUP($D130,'Overall Individual'!$B$2:$N$103,11,FALSE))</f>
        <v>77</v>
      </c>
      <c r="Y130" s="208"/>
      <c r="Z130" s="153">
        <f>IF(ISNA(VLOOKUP($D130,'Overall Individual'!$B$2:$N$103,12,FALSE)),0,VLOOKUP($D130,'Overall Individual'!$B$2:$N$103,12,FALSE))</f>
        <v>0</v>
      </c>
      <c r="AA130" s="208"/>
    </row>
    <row r="131" spans="1:27" ht="12.75" customHeight="1" thickBot="1" x14ac:dyDescent="0.55000000000000004">
      <c r="A131" s="210"/>
      <c r="B131" s="210"/>
      <c r="C131" s="211"/>
      <c r="D131" s="87" t="s">
        <v>147</v>
      </c>
      <c r="E131" s="80">
        <f>VLOOKUP(D131,Runners!A$1:B$155,2,FALSE)</f>
        <v>190000</v>
      </c>
      <c r="F131" s="214"/>
      <c r="G131" s="216"/>
      <c r="H131" s="74">
        <v>76</v>
      </c>
      <c r="I131" s="209"/>
      <c r="J131" s="75">
        <v>63</v>
      </c>
      <c r="K131" s="209"/>
      <c r="L131" s="75">
        <v>60</v>
      </c>
      <c r="M131" s="209"/>
      <c r="N131" s="76">
        <v>66</v>
      </c>
      <c r="O131" s="219"/>
      <c r="P131" s="154">
        <v>71</v>
      </c>
      <c r="Q131" s="222"/>
      <c r="R131" s="154">
        <f>IF(ISNA(VLOOKUP($D131,'Overall Individual'!$B$2:$N$103,8,FALSE)),0,VLOOKUP($D131,'Overall Individual'!$B$2:$N$103,8,FALSE))</f>
        <v>66</v>
      </c>
      <c r="S131" s="209"/>
      <c r="T131" s="154">
        <f>IF(ISNA(VLOOKUP($D131,'Overall Individual'!$B$2:$N$103,9,FALSE)),0,VLOOKUP($D131,'Overall Individual'!$B$2:$N$103,9,FALSE))</f>
        <v>64</v>
      </c>
      <c r="U131" s="209"/>
      <c r="V131" s="155">
        <f>IF(ISNA(VLOOKUP($D131,'Overall Individual'!$B$2:$N$103,10,FALSE)),0,VLOOKUP($D131,'Overall Individual'!$B$2:$N$103,10,FALSE))</f>
        <v>78</v>
      </c>
      <c r="W131" s="209"/>
      <c r="X131" s="155">
        <f>IF(ISNA(VLOOKUP($D131,'Overall Individual'!$B$2:$N$103,11,FALSE)),0,VLOOKUP($D131,'Overall Individual'!$B$2:$N$103,11,FALSE))</f>
        <v>76</v>
      </c>
      <c r="Y131" s="209"/>
      <c r="Z131" s="155">
        <f>IF(ISNA(VLOOKUP($D131,'Overall Individual'!$B$2:$N$103,12,FALSE)),0,VLOOKUP($D131,'Overall Individual'!$B$2:$N$103,12,FALSE))</f>
        <v>0</v>
      </c>
      <c r="AA131" s="209"/>
    </row>
    <row r="132" spans="1:27" ht="12.75" customHeight="1" thickTop="1" x14ac:dyDescent="0.5">
      <c r="A132" s="210">
        <v>27</v>
      </c>
      <c r="B132" s="211" t="s">
        <v>215</v>
      </c>
      <c r="C132" s="211" t="s">
        <v>94</v>
      </c>
      <c r="D132" s="86" t="s">
        <v>106</v>
      </c>
      <c r="E132" s="78">
        <f>VLOOKUP(D132,Runners!A$1:B$155,2,FALSE)</f>
        <v>230000</v>
      </c>
      <c r="F132" s="212">
        <f>SUM(E132:E136)</f>
        <v>895000</v>
      </c>
      <c r="G132" s="215">
        <v>3</v>
      </c>
      <c r="H132" s="66">
        <v>98</v>
      </c>
      <c r="I132" s="207">
        <v>388</v>
      </c>
      <c r="J132" s="68">
        <v>99</v>
      </c>
      <c r="K132" s="207">
        <v>475</v>
      </c>
      <c r="L132" s="68">
        <v>99</v>
      </c>
      <c r="M132" s="207">
        <v>390</v>
      </c>
      <c r="N132" s="79">
        <v>99</v>
      </c>
      <c r="O132" s="217">
        <v>475</v>
      </c>
      <c r="P132" s="151">
        <v>99</v>
      </c>
      <c r="Q132" s="220">
        <v>268</v>
      </c>
      <c r="R132" s="151">
        <f>IF(ISNA(VLOOKUP($D132,'Overall Individual'!$B$2:$N$103,8,FALSE)),0,VLOOKUP($D132,'Overall Individual'!$B$2:$N$103,8,FALSE))</f>
        <v>92</v>
      </c>
      <c r="S132" s="207">
        <f>SUM(R132:R136)</f>
        <v>451</v>
      </c>
      <c r="T132" s="151">
        <f>IF(ISNA(VLOOKUP($D132,'Overall Individual'!$B$2:$N$103,9,FALSE)),0,VLOOKUP($D132,'Overall Individual'!$B$2:$N$103,9,FALSE))</f>
        <v>90</v>
      </c>
      <c r="U132" s="207">
        <f>SUM(T132:T136)</f>
        <v>455</v>
      </c>
      <c r="V132" s="152">
        <f>IF(ISNA(VLOOKUP($D132,'Overall Individual'!$B$2:$N$103,10,FALSE)),0,VLOOKUP($D132,'Overall Individual'!$B$2:$N$103,10,FALSE))</f>
        <v>0</v>
      </c>
      <c r="W132" s="207">
        <f>SUM(V132:V136)</f>
        <v>192</v>
      </c>
      <c r="X132" s="152">
        <f>IF(ISNA(VLOOKUP($D132,'Overall Individual'!$B$2:$N$103,11,FALSE)),0,VLOOKUP($D132,'Overall Individual'!$B$2:$N$103,11,FALSE))</f>
        <v>99</v>
      </c>
      <c r="Y132" s="207">
        <f>SUM(X132:X136)</f>
        <v>386</v>
      </c>
      <c r="Z132" s="152">
        <f>IF(ISNA(VLOOKUP($D132,'Overall Individual'!$B$2:$N$103,12,FALSE)),0,VLOOKUP($D132,'Overall Individual'!$B$2:$N$103,12,FALSE))</f>
        <v>0</v>
      </c>
      <c r="AA132" s="207">
        <f>SUM(Z132:Z136)</f>
        <v>0</v>
      </c>
    </row>
    <row r="133" spans="1:27" ht="12.75" customHeight="1" x14ac:dyDescent="0.5">
      <c r="A133" s="210"/>
      <c r="B133" s="211"/>
      <c r="C133" s="211"/>
      <c r="D133" s="87" t="s">
        <v>109</v>
      </c>
      <c r="E133" s="65">
        <f>VLOOKUP(D133,Runners!A$1:B$155,2,FALSE)</f>
        <v>215000</v>
      </c>
      <c r="F133" s="213"/>
      <c r="G133" s="208"/>
      <c r="H133" s="70">
        <v>97</v>
      </c>
      <c r="I133" s="208"/>
      <c r="J133" s="71">
        <v>95</v>
      </c>
      <c r="K133" s="208"/>
      <c r="L133" s="71">
        <v>94</v>
      </c>
      <c r="M133" s="208"/>
      <c r="N133" s="72">
        <v>96</v>
      </c>
      <c r="O133" s="218"/>
      <c r="P133" s="119">
        <v>83</v>
      </c>
      <c r="Q133" s="221"/>
      <c r="R133" s="119">
        <f>IF(ISNA(VLOOKUP($D133,'Overall Individual'!$B$2:$N$103,8,FALSE)),0,VLOOKUP($D133,'Overall Individual'!$B$2:$N$103,8,FALSE))</f>
        <v>95</v>
      </c>
      <c r="S133" s="208"/>
      <c r="T133" s="119">
        <f>IF(ISNA(VLOOKUP($D133,'Overall Individual'!$B$2:$N$103,9,FALSE)),0,VLOOKUP($D133,'Overall Individual'!$B$2:$N$103,9,FALSE))</f>
        <v>96</v>
      </c>
      <c r="U133" s="208"/>
      <c r="V133" s="153">
        <f>IF(ISNA(VLOOKUP($D133,'Overall Individual'!$B$2:$N$103,10,FALSE)),0,VLOOKUP($D133,'Overall Individual'!$B$2:$N$103,10,FALSE))</f>
        <v>100</v>
      </c>
      <c r="W133" s="208"/>
      <c r="X133" s="153">
        <f>IF(ISNA(VLOOKUP($D133,'Overall Individual'!$B$2:$N$103,11,FALSE)),0,VLOOKUP($D133,'Overall Individual'!$B$2:$N$103,11,FALSE))</f>
        <v>97</v>
      </c>
      <c r="Y133" s="208"/>
      <c r="Z133" s="153">
        <f>IF(ISNA(VLOOKUP($D133,'Overall Individual'!$B$2:$N$103,12,FALSE)),0,VLOOKUP($D133,'Overall Individual'!$B$2:$N$103,12,FALSE))</f>
        <v>0</v>
      </c>
      <c r="AA133" s="208"/>
    </row>
    <row r="134" spans="1:27" ht="12.75" customHeight="1" x14ac:dyDescent="0.5">
      <c r="A134" s="210"/>
      <c r="B134" s="211"/>
      <c r="C134" s="211"/>
      <c r="D134" s="87" t="s">
        <v>186</v>
      </c>
      <c r="E134" s="65">
        <f>VLOOKUP(D134,Runners!A$1:B$155,2,FALSE)</f>
        <v>105000</v>
      </c>
      <c r="F134" s="213"/>
      <c r="G134" s="208"/>
      <c r="H134" s="70">
        <v>0</v>
      </c>
      <c r="I134" s="208"/>
      <c r="J134" s="71">
        <v>97</v>
      </c>
      <c r="K134" s="208"/>
      <c r="L134" s="71">
        <v>97</v>
      </c>
      <c r="M134" s="208"/>
      <c r="N134" s="72">
        <v>97</v>
      </c>
      <c r="O134" s="218"/>
      <c r="P134" s="119">
        <v>0</v>
      </c>
      <c r="Q134" s="221"/>
      <c r="R134" s="119">
        <f>IF(ISNA(VLOOKUP($D134,'Overall Individual'!$B$2:$N$103,8,FALSE)),0,VLOOKUP($D134,'Overall Individual'!$B$2:$N$103,8,FALSE))</f>
        <v>86</v>
      </c>
      <c r="S134" s="208"/>
      <c r="T134" s="119">
        <f>IF(ISNA(VLOOKUP($D134,'Overall Individual'!$B$2:$N$103,9,FALSE)),0,VLOOKUP($D134,'Overall Individual'!$B$2:$N$103,9,FALSE))</f>
        <v>88</v>
      </c>
      <c r="U134" s="208"/>
      <c r="V134" s="153">
        <f>IF(ISNA(VLOOKUP($D134,'Overall Individual'!$B$2:$N$103,10,FALSE)),0,VLOOKUP($D134,'Overall Individual'!$B$2:$N$103,10,FALSE))</f>
        <v>0</v>
      </c>
      <c r="W134" s="208"/>
      <c r="X134" s="153">
        <f>IF(ISNA(VLOOKUP($D134,'Overall Individual'!$B$2:$N$103,11,FALSE)),0,VLOOKUP($D134,'Overall Individual'!$B$2:$N$103,11,FALSE))</f>
        <v>0</v>
      </c>
      <c r="Y134" s="208"/>
      <c r="Z134" s="153">
        <f>IF(ISNA(VLOOKUP($D134,'Overall Individual'!$B$2:$N$103,12,FALSE)),0,VLOOKUP($D134,'Overall Individual'!$B$2:$N$103,12,FALSE))</f>
        <v>0</v>
      </c>
      <c r="AA134" s="208"/>
    </row>
    <row r="135" spans="1:27" ht="12.75" customHeight="1" x14ac:dyDescent="0.5">
      <c r="A135" s="210"/>
      <c r="B135" s="211"/>
      <c r="C135" s="211"/>
      <c r="D135" s="87" t="s">
        <v>149</v>
      </c>
      <c r="E135" s="65">
        <f>VLOOKUP(D135,Runners!A$1:B$155,2,FALSE)</f>
        <v>180000</v>
      </c>
      <c r="F135" s="213"/>
      <c r="G135" s="208"/>
      <c r="H135" s="70">
        <v>99</v>
      </c>
      <c r="I135" s="208"/>
      <c r="J135" s="71">
        <v>100</v>
      </c>
      <c r="K135" s="208"/>
      <c r="L135" s="71">
        <v>100</v>
      </c>
      <c r="M135" s="208"/>
      <c r="N135" s="72">
        <v>100</v>
      </c>
      <c r="O135" s="218"/>
      <c r="P135" s="119">
        <v>0</v>
      </c>
      <c r="Q135" s="221"/>
      <c r="R135" s="119">
        <f>IF(ISNA(VLOOKUP($D135,'Overall Individual'!$B$2:$N$103,8,FALSE)),0,VLOOKUP($D135,'Overall Individual'!$B$2:$N$103,8,FALSE))</f>
        <v>99</v>
      </c>
      <c r="S135" s="208"/>
      <c r="T135" s="119">
        <f>IF(ISNA(VLOOKUP($D135,'Overall Individual'!$B$2:$N$103,9,FALSE)),0,VLOOKUP($D135,'Overall Individual'!$B$2:$N$103,9,FALSE))</f>
        <v>100</v>
      </c>
      <c r="U135" s="208"/>
      <c r="V135" s="153">
        <f>IF(ISNA(VLOOKUP($D135,'Overall Individual'!$B$2:$N$103,10,FALSE)),0,VLOOKUP($D135,'Overall Individual'!$B$2:$N$103,10,FALSE))</f>
        <v>0</v>
      </c>
      <c r="W135" s="208"/>
      <c r="X135" s="153">
        <f>IF(ISNA(VLOOKUP($D135,'Overall Individual'!$B$2:$N$103,11,FALSE)),0,VLOOKUP($D135,'Overall Individual'!$B$2:$N$103,11,FALSE))</f>
        <v>100</v>
      </c>
      <c r="Y135" s="208"/>
      <c r="Z135" s="153">
        <f>IF(ISNA(VLOOKUP($D135,'Overall Individual'!$B$2:$N$103,12,FALSE)),0,VLOOKUP($D135,'Overall Individual'!$B$2:$N$103,12,FALSE))</f>
        <v>0</v>
      </c>
      <c r="AA135" s="208"/>
    </row>
    <row r="136" spans="1:27" ht="12.75" customHeight="1" thickBot="1" x14ac:dyDescent="0.55000000000000004">
      <c r="A136" s="210"/>
      <c r="B136" s="211"/>
      <c r="C136" s="211"/>
      <c r="D136" s="88" t="s">
        <v>152</v>
      </c>
      <c r="E136" s="80">
        <f>VLOOKUP(D136,Runners!A$1:B$155,2,FALSE)</f>
        <v>165000</v>
      </c>
      <c r="F136" s="214"/>
      <c r="G136" s="216"/>
      <c r="H136" s="74">
        <v>94</v>
      </c>
      <c r="I136" s="209"/>
      <c r="J136" s="75">
        <v>84</v>
      </c>
      <c r="K136" s="209"/>
      <c r="L136" s="75">
        <v>0</v>
      </c>
      <c r="M136" s="209"/>
      <c r="N136" s="76">
        <v>83</v>
      </c>
      <c r="O136" s="219"/>
      <c r="P136" s="154">
        <v>86</v>
      </c>
      <c r="Q136" s="222"/>
      <c r="R136" s="154">
        <f>IF(ISNA(VLOOKUP($D136,'Overall Individual'!$B$2:$N$103,8,FALSE)),0,VLOOKUP($D136,'Overall Individual'!$B$2:$N$103,8,FALSE))</f>
        <v>79</v>
      </c>
      <c r="S136" s="209"/>
      <c r="T136" s="154">
        <f>IF(ISNA(VLOOKUP($D136,'Overall Individual'!$B$2:$N$103,9,FALSE)),0,VLOOKUP($D136,'Overall Individual'!$B$2:$N$103,9,FALSE))</f>
        <v>81</v>
      </c>
      <c r="U136" s="209"/>
      <c r="V136" s="155">
        <f>IF(ISNA(VLOOKUP($D136,'Overall Individual'!$B$2:$N$103,10,FALSE)),0,VLOOKUP($D136,'Overall Individual'!$B$2:$N$103,10,FALSE))</f>
        <v>92</v>
      </c>
      <c r="W136" s="209"/>
      <c r="X136" s="155">
        <f>IF(ISNA(VLOOKUP($D136,'Overall Individual'!$B$2:$N$103,11,FALSE)),0,VLOOKUP($D136,'Overall Individual'!$B$2:$N$103,11,FALSE))</f>
        <v>90</v>
      </c>
      <c r="Y136" s="209"/>
      <c r="Z136" s="155">
        <f>IF(ISNA(VLOOKUP($D136,'Overall Individual'!$B$2:$N$103,12,FALSE)),0,VLOOKUP($D136,'Overall Individual'!$B$2:$N$103,12,FALSE))</f>
        <v>0</v>
      </c>
      <c r="AA136" s="209"/>
    </row>
    <row r="137" spans="1:27" ht="12.75" customHeight="1" thickTop="1" x14ac:dyDescent="0.5">
      <c r="A137" s="210">
        <v>28</v>
      </c>
      <c r="B137" s="211" t="s">
        <v>200</v>
      </c>
      <c r="C137" s="211" t="s">
        <v>152</v>
      </c>
      <c r="D137" s="87" t="s">
        <v>186</v>
      </c>
      <c r="E137" s="78">
        <f>VLOOKUP(D137,Runners!A$1:B$155,2,FALSE)</f>
        <v>105000</v>
      </c>
      <c r="F137" s="212">
        <f>SUM(E137:E141)</f>
        <v>930000</v>
      </c>
      <c r="G137" s="215">
        <v>3</v>
      </c>
      <c r="H137" s="66">
        <v>95</v>
      </c>
      <c r="I137" s="207">
        <v>275</v>
      </c>
      <c r="J137" s="68">
        <v>90</v>
      </c>
      <c r="K137" s="207">
        <v>338</v>
      </c>
      <c r="L137" s="68">
        <v>86</v>
      </c>
      <c r="M137" s="207">
        <v>345</v>
      </c>
      <c r="N137" s="79">
        <v>88</v>
      </c>
      <c r="O137" s="217">
        <v>251</v>
      </c>
      <c r="P137" s="151">
        <v>0</v>
      </c>
      <c r="Q137" s="220">
        <v>276</v>
      </c>
      <c r="R137" s="151">
        <f>IF(ISNA(VLOOKUP($D137,'Overall Individual'!$B$2:$N$103,8,FALSE)),0,VLOOKUP($D137,'Overall Individual'!$B$2:$N$103,8,FALSE))</f>
        <v>86</v>
      </c>
      <c r="S137" s="207">
        <f>SUM(R137:R141)</f>
        <v>447</v>
      </c>
      <c r="T137" s="151">
        <f>IF(ISNA(VLOOKUP($D137,'Overall Individual'!$B$2:$N$103,9,FALSE)),0,VLOOKUP($D137,'Overall Individual'!$B$2:$N$103,9,FALSE))</f>
        <v>88</v>
      </c>
      <c r="U137" s="207">
        <f>SUM(T137:T141)</f>
        <v>445</v>
      </c>
      <c r="V137" s="152">
        <f>IF(ISNA(VLOOKUP($D137,'Overall Individual'!$B$2:$N$103,10,FALSE)),0,VLOOKUP($D137,'Overall Individual'!$B$2:$N$103,10,FALSE))</f>
        <v>0</v>
      </c>
      <c r="W137" s="207">
        <f>SUM(V137:V141)</f>
        <v>181</v>
      </c>
      <c r="X137" s="152">
        <f>IF(ISNA(VLOOKUP($D137,'Overall Individual'!$B$2:$N$103,11,FALSE)),0,VLOOKUP($D137,'Overall Individual'!$B$2:$N$103,11,FALSE))</f>
        <v>0</v>
      </c>
      <c r="Y137" s="207">
        <f>SUM(X137:X141)</f>
        <v>100</v>
      </c>
      <c r="Z137" s="152">
        <f>IF(ISNA(VLOOKUP($D137,'Overall Individual'!$B$2:$N$103,12,FALSE)),0,VLOOKUP($D137,'Overall Individual'!$B$2:$N$103,12,FALSE))</f>
        <v>0</v>
      </c>
      <c r="AA137" s="207">
        <f>SUM(Z137:Z141)</f>
        <v>0</v>
      </c>
    </row>
    <row r="138" spans="1:27" ht="12.75" customHeight="1" x14ac:dyDescent="0.5">
      <c r="A138" s="210"/>
      <c r="B138" s="211"/>
      <c r="C138" s="211"/>
      <c r="D138" s="87" t="s">
        <v>149</v>
      </c>
      <c r="E138" s="65">
        <f>VLOOKUP(D138,Runners!A$1:B$155,2,FALSE)</f>
        <v>180000</v>
      </c>
      <c r="F138" s="213"/>
      <c r="G138" s="208"/>
      <c r="H138" s="70">
        <v>0</v>
      </c>
      <c r="I138" s="208"/>
      <c r="J138" s="71">
        <v>0</v>
      </c>
      <c r="K138" s="208"/>
      <c r="L138" s="71">
        <v>0</v>
      </c>
      <c r="M138" s="208"/>
      <c r="N138" s="72">
        <v>0</v>
      </c>
      <c r="O138" s="218"/>
      <c r="P138" s="119">
        <v>0</v>
      </c>
      <c r="Q138" s="221"/>
      <c r="R138" s="119">
        <f>IF(ISNA(VLOOKUP($D138,'Overall Individual'!$B$2:$N$103,8,FALSE)),0,VLOOKUP($D138,'Overall Individual'!$B$2:$N$103,8,FALSE))</f>
        <v>99</v>
      </c>
      <c r="S138" s="208"/>
      <c r="T138" s="119">
        <f>IF(ISNA(VLOOKUP($D138,'Overall Individual'!$B$2:$N$103,9,FALSE)),0,VLOOKUP($D138,'Overall Individual'!$B$2:$N$103,9,FALSE))</f>
        <v>100</v>
      </c>
      <c r="U138" s="208"/>
      <c r="V138" s="153">
        <f>IF(ISNA(VLOOKUP($D138,'Overall Individual'!$B$2:$N$103,10,FALSE)),0,VLOOKUP($D138,'Overall Individual'!$B$2:$N$103,10,FALSE))</f>
        <v>0</v>
      </c>
      <c r="W138" s="208"/>
      <c r="X138" s="153">
        <f>IF(ISNA(VLOOKUP($D138,'Overall Individual'!$B$2:$N$103,11,FALSE)),0,VLOOKUP($D138,'Overall Individual'!$B$2:$N$103,11,FALSE))</f>
        <v>100</v>
      </c>
      <c r="Y138" s="208"/>
      <c r="Z138" s="153">
        <f>IF(ISNA(VLOOKUP($D138,'Overall Individual'!$B$2:$N$103,12,FALSE)),0,VLOOKUP($D138,'Overall Individual'!$B$2:$N$103,12,FALSE))</f>
        <v>0</v>
      </c>
      <c r="AA138" s="208"/>
    </row>
    <row r="139" spans="1:27" ht="12.75" customHeight="1" x14ac:dyDescent="0.5">
      <c r="A139" s="210"/>
      <c r="B139" s="211"/>
      <c r="C139" s="211"/>
      <c r="D139" s="87" t="s">
        <v>140</v>
      </c>
      <c r="E139" s="65">
        <f>VLOOKUP(D139,Runners!A$1:B$155,2,FALSE)</f>
        <v>220000</v>
      </c>
      <c r="F139" s="213"/>
      <c r="G139" s="208"/>
      <c r="H139" s="70">
        <v>93</v>
      </c>
      <c r="I139" s="208"/>
      <c r="J139" s="71">
        <v>81</v>
      </c>
      <c r="K139" s="208"/>
      <c r="L139" s="71">
        <v>90</v>
      </c>
      <c r="M139" s="208"/>
      <c r="N139" s="72">
        <v>92</v>
      </c>
      <c r="O139" s="218"/>
      <c r="P139" s="119">
        <v>96</v>
      </c>
      <c r="Q139" s="221"/>
      <c r="R139" s="119">
        <f>IF(ISNA(VLOOKUP($D139,'Overall Individual'!$B$2:$N$103,8,FALSE)),0,VLOOKUP($D139,'Overall Individual'!$B$2:$N$103,8,FALSE))</f>
        <v>93</v>
      </c>
      <c r="S139" s="208"/>
      <c r="T139" s="119">
        <f>IF(ISNA(VLOOKUP($D139,'Overall Individual'!$B$2:$N$103,9,FALSE)),0,VLOOKUP($D139,'Overall Individual'!$B$2:$N$103,9,FALSE))</f>
        <v>92</v>
      </c>
      <c r="U139" s="208"/>
      <c r="V139" s="153">
        <f>IF(ISNA(VLOOKUP($D139,'Overall Individual'!$B$2:$N$103,10,FALSE)),0,VLOOKUP($D139,'Overall Individual'!$B$2:$N$103,10,FALSE))</f>
        <v>82</v>
      </c>
      <c r="W139" s="208"/>
      <c r="X139" s="153">
        <f>IF(ISNA(VLOOKUP($D139,'Overall Individual'!$B$2:$N$103,11,FALSE)),0,VLOOKUP($D139,'Overall Individual'!$B$2:$N$103,11,FALSE))</f>
        <v>0</v>
      </c>
      <c r="Y139" s="208"/>
      <c r="Z139" s="153">
        <f>IF(ISNA(VLOOKUP($D139,'Overall Individual'!$B$2:$N$103,12,FALSE)),0,VLOOKUP($D139,'Overall Individual'!$B$2:$N$103,12,FALSE))</f>
        <v>0</v>
      </c>
      <c r="AA139" s="208"/>
    </row>
    <row r="140" spans="1:27" ht="12.75" customHeight="1" x14ac:dyDescent="0.5">
      <c r="A140" s="210"/>
      <c r="B140" s="211"/>
      <c r="C140" s="211"/>
      <c r="D140" s="87" t="s">
        <v>82</v>
      </c>
      <c r="E140" s="65">
        <f>VLOOKUP(D140,Runners!A$1:B$155,2,FALSE)</f>
        <v>220000</v>
      </c>
      <c r="F140" s="213"/>
      <c r="G140" s="208"/>
      <c r="H140" s="70">
        <v>0</v>
      </c>
      <c r="I140" s="208"/>
      <c r="J140" s="71">
        <v>96</v>
      </c>
      <c r="K140" s="208"/>
      <c r="L140" s="71">
        <v>98</v>
      </c>
      <c r="M140" s="208"/>
      <c r="N140" s="72">
        <v>0</v>
      </c>
      <c r="O140" s="218"/>
      <c r="P140" s="119">
        <v>100</v>
      </c>
      <c r="Q140" s="221"/>
      <c r="R140" s="119">
        <f>IF(ISNA(VLOOKUP($D140,'Overall Individual'!$B$2:$N$103,8,FALSE)),0,VLOOKUP($D140,'Overall Individual'!$B$2:$N$103,8,FALSE))</f>
        <v>98</v>
      </c>
      <c r="S140" s="208"/>
      <c r="T140" s="119">
        <f>IF(ISNA(VLOOKUP($D140,'Overall Individual'!$B$2:$N$103,9,FALSE)),0,VLOOKUP($D140,'Overall Individual'!$B$2:$N$103,9,FALSE))</f>
        <v>99</v>
      </c>
      <c r="U140" s="208"/>
      <c r="V140" s="153">
        <f>IF(ISNA(VLOOKUP($D140,'Overall Individual'!$B$2:$N$103,10,FALSE)),0,VLOOKUP($D140,'Overall Individual'!$B$2:$N$103,10,FALSE))</f>
        <v>99</v>
      </c>
      <c r="W140" s="208"/>
      <c r="X140" s="153">
        <f>IF(ISNA(VLOOKUP($D140,'Overall Individual'!$B$2:$N$103,11,FALSE)),0,VLOOKUP($D140,'Overall Individual'!$B$2:$N$103,11,FALSE))</f>
        <v>0</v>
      </c>
      <c r="Y140" s="208"/>
      <c r="Z140" s="153">
        <f>IF(ISNA(VLOOKUP($D140,'Overall Individual'!$B$2:$N$103,12,FALSE)),0,VLOOKUP($D140,'Overall Individual'!$B$2:$N$103,12,FALSE))</f>
        <v>0</v>
      </c>
      <c r="AA140" s="208"/>
    </row>
    <row r="141" spans="1:27" ht="12.75" customHeight="1" thickBot="1" x14ac:dyDescent="0.55000000000000004">
      <c r="A141" s="210"/>
      <c r="B141" s="211"/>
      <c r="C141" s="211"/>
      <c r="D141" s="88" t="s">
        <v>54</v>
      </c>
      <c r="E141" s="80">
        <f>VLOOKUP(D141,Runners!A$1:B$155,2,FALSE)</f>
        <v>205000</v>
      </c>
      <c r="F141" s="214"/>
      <c r="G141" s="216"/>
      <c r="H141" s="74">
        <v>87</v>
      </c>
      <c r="I141" s="209"/>
      <c r="J141" s="75">
        <v>71</v>
      </c>
      <c r="K141" s="209"/>
      <c r="L141" s="75">
        <v>71</v>
      </c>
      <c r="M141" s="209"/>
      <c r="N141" s="76">
        <v>71</v>
      </c>
      <c r="O141" s="219"/>
      <c r="P141" s="154">
        <v>80</v>
      </c>
      <c r="Q141" s="222"/>
      <c r="R141" s="154">
        <f>IF(ISNA(VLOOKUP($D141,'Overall Individual'!$B$2:$N$103,8,FALSE)),0,VLOOKUP($D141,'Overall Individual'!$B$2:$N$103,8,FALSE))</f>
        <v>71</v>
      </c>
      <c r="S141" s="209"/>
      <c r="T141" s="154">
        <f>IF(ISNA(VLOOKUP($D141,'Overall Individual'!$B$2:$N$103,9,FALSE)),0,VLOOKUP($D141,'Overall Individual'!$B$2:$N$103,9,FALSE))</f>
        <v>66</v>
      </c>
      <c r="U141" s="209"/>
      <c r="V141" s="155">
        <f>IF(ISNA(VLOOKUP($D141,'Overall Individual'!$B$2:$N$103,10,FALSE)),0,VLOOKUP($D141,'Overall Individual'!$B$2:$N$103,10,FALSE))</f>
        <v>0</v>
      </c>
      <c r="W141" s="209"/>
      <c r="X141" s="155">
        <f>IF(ISNA(VLOOKUP($D141,'Overall Individual'!$B$2:$N$103,11,FALSE)),0,VLOOKUP($D141,'Overall Individual'!$B$2:$N$103,11,FALSE))</f>
        <v>0</v>
      </c>
      <c r="Y141" s="209"/>
      <c r="Z141" s="155">
        <f>IF(ISNA(VLOOKUP($D141,'Overall Individual'!$B$2:$N$103,12,FALSE)),0,VLOOKUP($D141,'Overall Individual'!$B$2:$N$103,12,FALSE))</f>
        <v>0</v>
      </c>
      <c r="AA141" s="209"/>
    </row>
    <row r="142" spans="1:27" ht="12.75" customHeight="1" thickTop="1" x14ac:dyDescent="0.5">
      <c r="A142" s="210">
        <v>29</v>
      </c>
      <c r="B142" s="211" t="s">
        <v>246</v>
      </c>
      <c r="C142" s="211" t="s">
        <v>105</v>
      </c>
      <c r="D142" s="87" t="s">
        <v>165</v>
      </c>
      <c r="E142" s="78">
        <f>VLOOKUP(D142,Runners!A$1:B$155,2,FALSE)</f>
        <v>120000</v>
      </c>
      <c r="F142" s="212">
        <f>SUM(E142:E146)</f>
        <v>965000</v>
      </c>
      <c r="G142" s="215">
        <v>3</v>
      </c>
      <c r="H142" s="66">
        <v>0</v>
      </c>
      <c r="I142" s="207">
        <v>237</v>
      </c>
      <c r="J142" s="68">
        <v>46</v>
      </c>
      <c r="K142" s="207">
        <v>190</v>
      </c>
      <c r="L142" s="68">
        <v>0</v>
      </c>
      <c r="M142" s="207">
        <v>227</v>
      </c>
      <c r="N142" s="79">
        <v>0</v>
      </c>
      <c r="O142" s="217">
        <v>162</v>
      </c>
      <c r="P142" s="151">
        <v>0</v>
      </c>
      <c r="Q142" s="220">
        <v>247</v>
      </c>
      <c r="R142" s="151">
        <f>IF(ISNA(VLOOKUP($D142,'Overall Individual'!$B$2:$N$103,8,FALSE)),0,VLOOKUP($D142,'Overall Individual'!$B$2:$N$103,8,FALSE))</f>
        <v>0</v>
      </c>
      <c r="S142" s="207">
        <f>SUM(R142:R146)</f>
        <v>249</v>
      </c>
      <c r="T142" s="151">
        <f>IF(ISNA(VLOOKUP($D142,'Overall Individual'!$B$2:$N$103,9,FALSE)),0,VLOOKUP($D142,'Overall Individual'!$B$2:$N$103,9,FALSE))</f>
        <v>0</v>
      </c>
      <c r="U142" s="207">
        <f>SUM(T142:T146)</f>
        <v>173</v>
      </c>
      <c r="V142" s="152">
        <f>IF(ISNA(VLOOKUP($D142,'Overall Individual'!$B$2:$N$103,10,FALSE)),0,VLOOKUP($D142,'Overall Individual'!$B$2:$N$103,10,FALSE))</f>
        <v>0</v>
      </c>
      <c r="W142" s="207">
        <f>SUM(V142:V146)</f>
        <v>271</v>
      </c>
      <c r="X142" s="152">
        <f>IF(ISNA(VLOOKUP($D142,'Overall Individual'!$B$2:$N$103,11,FALSE)),0,VLOOKUP($D142,'Overall Individual'!$B$2:$N$103,11,FALSE))</f>
        <v>0</v>
      </c>
      <c r="Y142" s="207">
        <f>SUM(X142:X146)</f>
        <v>178</v>
      </c>
      <c r="Z142" s="152">
        <f>IF(ISNA(VLOOKUP($D142,'Overall Individual'!$B$2:$N$103,12,FALSE)),0,VLOOKUP($D142,'Overall Individual'!$B$2:$N$103,12,FALSE))</f>
        <v>0</v>
      </c>
      <c r="AA142" s="207">
        <f>SUM(Z142:Z146)</f>
        <v>0</v>
      </c>
    </row>
    <row r="143" spans="1:27" ht="12.75" customHeight="1" x14ac:dyDescent="0.5">
      <c r="A143" s="210"/>
      <c r="B143" s="211"/>
      <c r="C143" s="211"/>
      <c r="D143" s="87" t="s">
        <v>99</v>
      </c>
      <c r="E143" s="65">
        <f>VLOOKUP(D143,Runners!A$1:B$155,2,FALSE)</f>
        <v>230000</v>
      </c>
      <c r="F143" s="213"/>
      <c r="G143" s="208"/>
      <c r="H143" s="70">
        <v>92</v>
      </c>
      <c r="I143" s="208"/>
      <c r="J143" s="71">
        <v>82</v>
      </c>
      <c r="K143" s="208"/>
      <c r="L143" s="71">
        <v>88</v>
      </c>
      <c r="M143" s="208"/>
      <c r="N143" s="72">
        <v>90</v>
      </c>
      <c r="O143" s="218"/>
      <c r="P143" s="119">
        <v>93</v>
      </c>
      <c r="Q143" s="221"/>
      <c r="R143" s="119">
        <f>IF(ISNA(VLOOKUP($D143,'Overall Individual'!$B$2:$N$103,8,FALSE)),0,VLOOKUP($D143,'Overall Individual'!$B$2:$N$103,8,FALSE))</f>
        <v>97</v>
      </c>
      <c r="S143" s="208"/>
      <c r="T143" s="119">
        <f>IF(ISNA(VLOOKUP($D143,'Overall Individual'!$B$2:$N$103,9,FALSE)),0,VLOOKUP($D143,'Overall Individual'!$B$2:$N$103,9,FALSE))</f>
        <v>95</v>
      </c>
      <c r="U143" s="208"/>
      <c r="V143" s="153">
        <f>IF(ISNA(VLOOKUP($D143,'Overall Individual'!$B$2:$N$103,10,FALSE)),0,VLOOKUP($D143,'Overall Individual'!$B$2:$N$103,10,FALSE))</f>
        <v>97</v>
      </c>
      <c r="W143" s="208"/>
      <c r="X143" s="153">
        <f>IF(ISNA(VLOOKUP($D143,'Overall Individual'!$B$2:$N$103,11,FALSE)),0,VLOOKUP($D143,'Overall Individual'!$B$2:$N$103,11,FALSE))</f>
        <v>92</v>
      </c>
      <c r="Y143" s="208"/>
      <c r="Z143" s="153">
        <f>IF(ISNA(VLOOKUP($D143,'Overall Individual'!$B$2:$N$103,12,FALSE)),0,VLOOKUP($D143,'Overall Individual'!$B$2:$N$103,12,FALSE))</f>
        <v>0</v>
      </c>
      <c r="AA143" s="208"/>
    </row>
    <row r="144" spans="1:27" ht="12.75" customHeight="1" x14ac:dyDescent="0.5">
      <c r="A144" s="210"/>
      <c r="B144" s="211"/>
      <c r="C144" s="211"/>
      <c r="D144" s="87" t="s">
        <v>56</v>
      </c>
      <c r="E144" s="65">
        <f>VLOOKUP(D144,Runners!A$1:B$155,2,FALSE)</f>
        <v>205000</v>
      </c>
      <c r="F144" s="213"/>
      <c r="G144" s="208"/>
      <c r="H144" s="70">
        <v>0</v>
      </c>
      <c r="I144" s="208"/>
      <c r="J144" s="71">
        <v>62</v>
      </c>
      <c r="K144" s="208"/>
      <c r="L144" s="71">
        <v>69</v>
      </c>
      <c r="M144" s="208"/>
      <c r="N144" s="72">
        <v>0</v>
      </c>
      <c r="O144" s="218"/>
      <c r="P144" s="119">
        <v>76</v>
      </c>
      <c r="Q144" s="221"/>
      <c r="R144" s="119">
        <f>IF(ISNA(VLOOKUP($D144,'Overall Individual'!$B$2:$N$103,8,FALSE)),0,VLOOKUP($D144,'Overall Individual'!$B$2:$N$103,8,FALSE))</f>
        <v>77</v>
      </c>
      <c r="S144" s="208"/>
      <c r="T144" s="119">
        <f>IF(ISNA(VLOOKUP($D144,'Overall Individual'!$B$2:$N$103,9,FALSE)),0,VLOOKUP($D144,'Overall Individual'!$B$2:$N$103,9,FALSE))</f>
        <v>0</v>
      </c>
      <c r="U144" s="208"/>
      <c r="V144" s="153">
        <f>IF(ISNA(VLOOKUP($D144,'Overall Individual'!$B$2:$N$103,10,FALSE)),0,VLOOKUP($D144,'Overall Individual'!$B$2:$N$103,10,FALSE))</f>
        <v>88</v>
      </c>
      <c r="W144" s="208"/>
      <c r="X144" s="153">
        <f>IF(ISNA(VLOOKUP($D144,'Overall Individual'!$B$2:$N$103,11,FALSE)),0,VLOOKUP($D144,'Overall Individual'!$B$2:$N$103,11,FALSE))</f>
        <v>0</v>
      </c>
      <c r="Y144" s="208"/>
      <c r="Z144" s="153">
        <f>IF(ISNA(VLOOKUP($D144,'Overall Individual'!$B$2:$N$103,12,FALSE)),0,VLOOKUP($D144,'Overall Individual'!$B$2:$N$103,12,FALSE))</f>
        <v>0</v>
      </c>
      <c r="AA144" s="208"/>
    </row>
    <row r="145" spans="1:27" ht="12.75" customHeight="1" x14ac:dyDescent="0.5">
      <c r="A145" s="210"/>
      <c r="B145" s="211"/>
      <c r="C145" s="211"/>
      <c r="D145" s="87" t="s">
        <v>141</v>
      </c>
      <c r="E145" s="65">
        <f>VLOOKUP(D145,Runners!A$1:B$155,2,FALSE)</f>
        <v>220000</v>
      </c>
      <c r="F145" s="213"/>
      <c r="G145" s="208"/>
      <c r="H145" s="70">
        <v>77</v>
      </c>
      <c r="I145" s="208"/>
      <c r="J145" s="71">
        <v>0</v>
      </c>
      <c r="K145" s="208"/>
      <c r="L145" s="71">
        <v>70</v>
      </c>
      <c r="M145" s="208"/>
      <c r="N145" s="72">
        <v>72</v>
      </c>
      <c r="O145" s="218"/>
      <c r="P145" s="119">
        <v>78</v>
      </c>
      <c r="Q145" s="221"/>
      <c r="R145" s="119">
        <f>IF(ISNA(VLOOKUP($D145,'Overall Individual'!$B$2:$N$103,8,FALSE)),0,VLOOKUP($D145,'Overall Individual'!$B$2:$N$103,8,FALSE))</f>
        <v>75</v>
      </c>
      <c r="S145" s="208"/>
      <c r="T145" s="119">
        <f>IF(ISNA(VLOOKUP($D145,'Overall Individual'!$B$2:$N$103,9,FALSE)),0,VLOOKUP($D145,'Overall Individual'!$B$2:$N$103,9,FALSE))</f>
        <v>78</v>
      </c>
      <c r="U145" s="208"/>
      <c r="V145" s="153">
        <f>IF(ISNA(VLOOKUP($D145,'Overall Individual'!$B$2:$N$103,10,FALSE)),0,VLOOKUP($D145,'Overall Individual'!$B$2:$N$103,10,FALSE))</f>
        <v>86</v>
      </c>
      <c r="W145" s="208"/>
      <c r="X145" s="153">
        <f>IF(ISNA(VLOOKUP($D145,'Overall Individual'!$B$2:$N$103,11,FALSE)),0,VLOOKUP($D145,'Overall Individual'!$B$2:$N$103,11,FALSE))</f>
        <v>86</v>
      </c>
      <c r="Y145" s="208"/>
      <c r="Z145" s="153">
        <f>IF(ISNA(VLOOKUP($D145,'Overall Individual'!$B$2:$N$103,12,FALSE)),0,VLOOKUP($D145,'Overall Individual'!$B$2:$N$103,12,FALSE))</f>
        <v>0</v>
      </c>
      <c r="AA145" s="208"/>
    </row>
    <row r="146" spans="1:27" ht="12.75" customHeight="1" thickBot="1" x14ac:dyDescent="0.55000000000000004">
      <c r="A146" s="210"/>
      <c r="B146" s="211"/>
      <c r="C146" s="211"/>
      <c r="D146" s="87" t="s">
        <v>127</v>
      </c>
      <c r="E146" s="80">
        <f>VLOOKUP(D146,Runners!A$1:B$155,2,FALSE)</f>
        <v>190000</v>
      </c>
      <c r="F146" s="214"/>
      <c r="G146" s="216"/>
      <c r="H146" s="74">
        <v>68</v>
      </c>
      <c r="I146" s="209"/>
      <c r="J146" s="75">
        <v>0</v>
      </c>
      <c r="K146" s="209"/>
      <c r="L146" s="75">
        <v>0</v>
      </c>
      <c r="M146" s="209"/>
      <c r="N146" s="76">
        <v>0</v>
      </c>
      <c r="O146" s="219"/>
      <c r="P146" s="154">
        <v>0</v>
      </c>
      <c r="Q146" s="222"/>
      <c r="R146" s="154">
        <f>IF(ISNA(VLOOKUP($D146,'Overall Individual'!$B$2:$N$103,8,FALSE)),0,VLOOKUP($D146,'Overall Individual'!$B$2:$N$103,8,FALSE))</f>
        <v>0</v>
      </c>
      <c r="S146" s="209"/>
      <c r="T146" s="154">
        <f>IF(ISNA(VLOOKUP($D146,'Overall Individual'!$B$2:$N$103,9,FALSE)),0,VLOOKUP($D146,'Overall Individual'!$B$2:$N$103,9,FALSE))</f>
        <v>0</v>
      </c>
      <c r="U146" s="209"/>
      <c r="V146" s="155">
        <f>IF(ISNA(VLOOKUP($D146,'Overall Individual'!$B$2:$N$103,10,FALSE)),0,VLOOKUP($D146,'Overall Individual'!$B$2:$N$103,10,FALSE))</f>
        <v>0</v>
      </c>
      <c r="W146" s="209"/>
      <c r="X146" s="155">
        <f>IF(ISNA(VLOOKUP($D146,'Overall Individual'!$B$2:$N$103,11,FALSE)),0,VLOOKUP($D146,'Overall Individual'!$B$2:$N$103,11,FALSE))</f>
        <v>0</v>
      </c>
      <c r="Y146" s="209"/>
      <c r="Z146" s="155">
        <f>IF(ISNA(VLOOKUP($D146,'Overall Individual'!$B$2:$N$103,12,FALSE)),0,VLOOKUP($D146,'Overall Individual'!$B$2:$N$103,12,FALSE))</f>
        <v>0</v>
      </c>
      <c r="AA146" s="209"/>
    </row>
    <row r="147" spans="1:27" ht="12.75" customHeight="1" thickTop="1" x14ac:dyDescent="0.5">
      <c r="A147" s="210">
        <v>30</v>
      </c>
      <c r="B147" s="211" t="s">
        <v>239</v>
      </c>
      <c r="C147" s="211" t="s">
        <v>149</v>
      </c>
      <c r="D147" s="86" t="s">
        <v>133</v>
      </c>
      <c r="E147" s="78">
        <f>VLOOKUP(D147,Runners!A$1:B$155,2,FALSE)</f>
        <v>240000</v>
      </c>
      <c r="F147" s="212">
        <f>SUM(E147:E151)</f>
        <v>995000</v>
      </c>
      <c r="G147" s="215">
        <v>3</v>
      </c>
      <c r="H147" s="66">
        <v>0</v>
      </c>
      <c r="I147" s="207">
        <v>388</v>
      </c>
      <c r="J147" s="68">
        <v>0</v>
      </c>
      <c r="K147" s="207">
        <v>382</v>
      </c>
      <c r="L147" s="68">
        <v>0</v>
      </c>
      <c r="M147" s="207">
        <v>374</v>
      </c>
      <c r="N147" s="79">
        <v>0</v>
      </c>
      <c r="O147" s="217">
        <v>382</v>
      </c>
      <c r="P147" s="151">
        <v>0</v>
      </c>
      <c r="Q147" s="220">
        <v>196</v>
      </c>
      <c r="R147" s="151">
        <f>IF(ISNA(VLOOKUP($D147,'Overall Individual'!$B$2:$N$103,8,FALSE)),0,VLOOKUP($D147,'Overall Individual'!$B$2:$N$103,8,FALSE))</f>
        <v>89</v>
      </c>
      <c r="S147" s="207">
        <f>SUM(R147:R151)</f>
        <v>460</v>
      </c>
      <c r="T147" s="151">
        <f>IF(ISNA(VLOOKUP($D147,'Overall Individual'!$B$2:$N$103,9,FALSE)),0,VLOOKUP($D147,'Overall Individual'!$B$2:$N$103,9,FALSE))</f>
        <v>87</v>
      </c>
      <c r="U147" s="207">
        <f>SUM(T147:T151)</f>
        <v>459</v>
      </c>
      <c r="V147" s="152">
        <f>IF(ISNA(VLOOKUP($D147,'Overall Individual'!$B$2:$N$103,10,FALSE)),0,VLOOKUP($D147,'Overall Individual'!$B$2:$N$103,10,FALSE))</f>
        <v>0</v>
      </c>
      <c r="W147" s="207">
        <f>SUM(V147:V151)</f>
        <v>95</v>
      </c>
      <c r="X147" s="152">
        <f>IF(ISNA(VLOOKUP($D147,'Overall Individual'!$B$2:$N$103,11,FALSE)),0,VLOOKUP($D147,'Overall Individual'!$B$2:$N$103,11,FALSE))</f>
        <v>0</v>
      </c>
      <c r="Y147" s="207">
        <f>SUM(X147:X151)</f>
        <v>292</v>
      </c>
      <c r="Z147" s="152">
        <f>IF(ISNA(VLOOKUP($D147,'Overall Individual'!$B$2:$N$103,12,FALSE)),0,VLOOKUP($D147,'Overall Individual'!$B$2:$N$103,12,FALSE))</f>
        <v>0</v>
      </c>
      <c r="AA147" s="207">
        <f>SUM(Z147:Z151)</f>
        <v>0</v>
      </c>
    </row>
    <row r="148" spans="1:27" ht="12.75" customHeight="1" x14ac:dyDescent="0.5">
      <c r="A148" s="210"/>
      <c r="B148" s="211"/>
      <c r="C148" s="211"/>
      <c r="D148" s="87" t="s">
        <v>129</v>
      </c>
      <c r="E148" s="65">
        <f>VLOOKUP(D148,Runners!A$1:B$155,2,FALSE)</f>
        <v>240000</v>
      </c>
      <c r="F148" s="213"/>
      <c r="G148" s="208"/>
      <c r="H148" s="70">
        <v>96</v>
      </c>
      <c r="I148" s="208"/>
      <c r="J148" s="71">
        <v>93</v>
      </c>
      <c r="K148" s="208"/>
      <c r="L148" s="71">
        <v>89</v>
      </c>
      <c r="M148" s="208"/>
      <c r="N148" s="72">
        <v>95</v>
      </c>
      <c r="O148" s="218"/>
      <c r="P148" s="119">
        <v>97</v>
      </c>
      <c r="Q148" s="221"/>
      <c r="R148" s="119">
        <f>IF(ISNA(VLOOKUP($D148,'Overall Individual'!$B$2:$N$103,8,FALSE)),0,VLOOKUP($D148,'Overall Individual'!$B$2:$N$103,8,FALSE))</f>
        <v>94</v>
      </c>
      <c r="S148" s="208"/>
      <c r="T148" s="119">
        <f>IF(ISNA(VLOOKUP($D148,'Overall Individual'!$B$2:$N$103,9,FALSE)),0,VLOOKUP($D148,'Overall Individual'!$B$2:$N$103,9,FALSE))</f>
        <v>94</v>
      </c>
      <c r="U148" s="208"/>
      <c r="V148" s="153">
        <f>IF(ISNA(VLOOKUP($D148,'Overall Individual'!$B$2:$N$103,10,FALSE)),0,VLOOKUP($D148,'Overall Individual'!$B$2:$N$103,10,FALSE))</f>
        <v>95</v>
      </c>
      <c r="W148" s="208"/>
      <c r="X148" s="153">
        <f>IF(ISNA(VLOOKUP($D148,'Overall Individual'!$B$2:$N$103,11,FALSE)),0,VLOOKUP($D148,'Overall Individual'!$B$2:$N$103,11,FALSE))</f>
        <v>93</v>
      </c>
      <c r="Y148" s="208"/>
      <c r="Z148" s="153">
        <f>IF(ISNA(VLOOKUP($D148,'Overall Individual'!$B$2:$N$103,12,FALSE)),0,VLOOKUP($D148,'Overall Individual'!$B$2:$N$103,12,FALSE))</f>
        <v>0</v>
      </c>
      <c r="AA148" s="208"/>
    </row>
    <row r="149" spans="1:27" ht="12.75" customHeight="1" x14ac:dyDescent="0.5">
      <c r="A149" s="210"/>
      <c r="B149" s="211"/>
      <c r="C149" s="211"/>
      <c r="D149" s="87" t="s">
        <v>106</v>
      </c>
      <c r="E149" s="65">
        <f>VLOOKUP(D149,Runners!A$1:B$155,2,FALSE)</f>
        <v>230000</v>
      </c>
      <c r="F149" s="213"/>
      <c r="G149" s="208"/>
      <c r="H149" s="70">
        <v>98</v>
      </c>
      <c r="I149" s="208"/>
      <c r="J149" s="71">
        <v>99</v>
      </c>
      <c r="K149" s="208"/>
      <c r="L149" s="71">
        <v>99</v>
      </c>
      <c r="M149" s="208"/>
      <c r="N149" s="72">
        <v>99</v>
      </c>
      <c r="O149" s="218"/>
      <c r="P149" s="119">
        <v>99</v>
      </c>
      <c r="Q149" s="221"/>
      <c r="R149" s="119">
        <f>IF(ISNA(VLOOKUP($D149,'Overall Individual'!$B$2:$N$103,8,FALSE)),0,VLOOKUP($D149,'Overall Individual'!$B$2:$N$103,8,FALSE))</f>
        <v>92</v>
      </c>
      <c r="S149" s="208"/>
      <c r="T149" s="119">
        <f>IF(ISNA(VLOOKUP($D149,'Overall Individual'!$B$2:$N$103,9,FALSE)),0,VLOOKUP($D149,'Overall Individual'!$B$2:$N$103,9,FALSE))</f>
        <v>90</v>
      </c>
      <c r="U149" s="208"/>
      <c r="V149" s="153">
        <f>IF(ISNA(VLOOKUP($D149,'Overall Individual'!$B$2:$N$103,10,FALSE)),0,VLOOKUP($D149,'Overall Individual'!$B$2:$N$103,10,FALSE))</f>
        <v>0</v>
      </c>
      <c r="W149" s="208"/>
      <c r="X149" s="153">
        <f>IF(ISNA(VLOOKUP($D149,'Overall Individual'!$B$2:$N$103,11,FALSE)),0,VLOOKUP($D149,'Overall Individual'!$B$2:$N$103,11,FALSE))</f>
        <v>99</v>
      </c>
      <c r="Y149" s="208"/>
      <c r="Z149" s="153">
        <f>IF(ISNA(VLOOKUP($D149,'Overall Individual'!$B$2:$N$103,12,FALSE)),0,VLOOKUP($D149,'Overall Individual'!$B$2:$N$103,12,FALSE))</f>
        <v>0</v>
      </c>
      <c r="AA149" s="208"/>
    </row>
    <row r="150" spans="1:27" ht="12.75" customHeight="1" x14ac:dyDescent="0.5">
      <c r="A150" s="210"/>
      <c r="B150" s="211"/>
      <c r="C150" s="211"/>
      <c r="D150" s="87" t="s">
        <v>186</v>
      </c>
      <c r="E150" s="65">
        <f>VLOOKUP(D150,Runners!A$1:B$155,2,FALSE)</f>
        <v>105000</v>
      </c>
      <c r="F150" s="213"/>
      <c r="G150" s="208"/>
      <c r="H150" s="70">
        <v>95</v>
      </c>
      <c r="I150" s="208"/>
      <c r="J150" s="71">
        <v>90</v>
      </c>
      <c r="K150" s="208"/>
      <c r="L150" s="71">
        <v>86</v>
      </c>
      <c r="M150" s="208"/>
      <c r="N150" s="72">
        <v>88</v>
      </c>
      <c r="O150" s="218"/>
      <c r="P150" s="119">
        <v>0</v>
      </c>
      <c r="Q150" s="221"/>
      <c r="R150" s="119">
        <f>IF(ISNA(VLOOKUP($D150,'Overall Individual'!$B$2:$N$103,8,FALSE)),0,VLOOKUP($D150,'Overall Individual'!$B$2:$N$103,8,FALSE))</f>
        <v>86</v>
      </c>
      <c r="S150" s="208"/>
      <c r="T150" s="119">
        <f>IF(ISNA(VLOOKUP($D150,'Overall Individual'!$B$2:$N$103,9,FALSE)),0,VLOOKUP($D150,'Overall Individual'!$B$2:$N$103,9,FALSE))</f>
        <v>88</v>
      </c>
      <c r="U150" s="208"/>
      <c r="V150" s="153">
        <f>IF(ISNA(VLOOKUP($D150,'Overall Individual'!$B$2:$N$103,10,FALSE)),0,VLOOKUP($D150,'Overall Individual'!$B$2:$N$103,10,FALSE))</f>
        <v>0</v>
      </c>
      <c r="W150" s="208"/>
      <c r="X150" s="153">
        <f>IF(ISNA(VLOOKUP($D150,'Overall Individual'!$B$2:$N$103,11,FALSE)),0,VLOOKUP($D150,'Overall Individual'!$B$2:$N$103,11,FALSE))</f>
        <v>0</v>
      </c>
      <c r="Y150" s="208"/>
      <c r="Z150" s="153">
        <f>IF(ISNA(VLOOKUP($D150,'Overall Individual'!$B$2:$N$103,12,FALSE)),0,VLOOKUP($D150,'Overall Individual'!$B$2:$N$103,12,FALSE))</f>
        <v>0</v>
      </c>
      <c r="AA150" s="208"/>
    </row>
    <row r="151" spans="1:27" ht="12.75" customHeight="1" thickBot="1" x14ac:dyDescent="0.55000000000000004">
      <c r="A151" s="210"/>
      <c r="B151" s="211"/>
      <c r="C151" s="211"/>
      <c r="D151" s="88" t="s">
        <v>149</v>
      </c>
      <c r="E151" s="80">
        <f>VLOOKUP(D151,Runners!A$1:B$155,2,FALSE)</f>
        <v>180000</v>
      </c>
      <c r="F151" s="214"/>
      <c r="G151" s="216"/>
      <c r="H151" s="74">
        <v>99</v>
      </c>
      <c r="I151" s="209"/>
      <c r="J151" s="75">
        <v>100</v>
      </c>
      <c r="K151" s="209"/>
      <c r="L151" s="75">
        <v>100</v>
      </c>
      <c r="M151" s="209"/>
      <c r="N151" s="76">
        <v>100</v>
      </c>
      <c r="O151" s="219"/>
      <c r="P151" s="154">
        <v>0</v>
      </c>
      <c r="Q151" s="222"/>
      <c r="R151" s="154">
        <f>IF(ISNA(VLOOKUP($D151,'Overall Individual'!$B$2:$N$103,8,FALSE)),0,VLOOKUP($D151,'Overall Individual'!$B$2:$N$103,8,FALSE))</f>
        <v>99</v>
      </c>
      <c r="S151" s="209"/>
      <c r="T151" s="154">
        <f>IF(ISNA(VLOOKUP($D151,'Overall Individual'!$B$2:$N$103,9,FALSE)),0,VLOOKUP($D151,'Overall Individual'!$B$2:$N$103,9,FALSE))</f>
        <v>100</v>
      </c>
      <c r="U151" s="209"/>
      <c r="V151" s="155">
        <f>IF(ISNA(VLOOKUP($D151,'Overall Individual'!$B$2:$N$103,10,FALSE)),0,VLOOKUP($D151,'Overall Individual'!$B$2:$N$103,10,FALSE))</f>
        <v>0</v>
      </c>
      <c r="W151" s="209"/>
      <c r="X151" s="155">
        <f>IF(ISNA(VLOOKUP($D151,'Overall Individual'!$B$2:$N$103,11,FALSE)),0,VLOOKUP($D151,'Overall Individual'!$B$2:$N$103,11,FALSE))</f>
        <v>100</v>
      </c>
      <c r="Y151" s="209"/>
      <c r="Z151" s="155">
        <f>IF(ISNA(VLOOKUP($D151,'Overall Individual'!$B$2:$N$103,12,FALSE)),0,VLOOKUP($D151,'Overall Individual'!$B$2:$N$103,12,FALSE))</f>
        <v>0</v>
      </c>
      <c r="AA151" s="209"/>
    </row>
    <row r="152" spans="1:27" ht="12.75" customHeight="1" thickTop="1" x14ac:dyDescent="0.5">
      <c r="A152" s="210">
        <v>31</v>
      </c>
      <c r="B152" s="211" t="s">
        <v>204</v>
      </c>
      <c r="C152" s="211" t="s">
        <v>12</v>
      </c>
      <c r="D152" s="87" t="s">
        <v>135</v>
      </c>
      <c r="E152" s="78">
        <f>VLOOKUP(D152,Runners!A$1:B$155,2,FALSE)</f>
        <v>205000</v>
      </c>
      <c r="F152" s="212">
        <f>SUM(E152:E156)</f>
        <v>975000</v>
      </c>
      <c r="G152" s="215">
        <v>3</v>
      </c>
      <c r="H152" s="66">
        <v>78</v>
      </c>
      <c r="I152" s="207">
        <v>358</v>
      </c>
      <c r="J152" s="68">
        <v>72</v>
      </c>
      <c r="K152" s="207">
        <v>381</v>
      </c>
      <c r="L152" s="68">
        <v>76</v>
      </c>
      <c r="M152" s="207">
        <v>408</v>
      </c>
      <c r="N152" s="79">
        <v>76</v>
      </c>
      <c r="O152" s="217">
        <v>262</v>
      </c>
      <c r="P152" s="151">
        <v>82</v>
      </c>
      <c r="Q152" s="220">
        <v>258</v>
      </c>
      <c r="R152" s="151">
        <f>IF(ISNA(VLOOKUP($D152,'Overall Individual'!$B$2:$N$103,8,FALSE)),0,VLOOKUP($D152,'Overall Individual'!$B$2:$N$103,8,FALSE))</f>
        <v>0</v>
      </c>
      <c r="S152" s="207">
        <f>SUM(R152:R156)</f>
        <v>291</v>
      </c>
      <c r="T152" s="151">
        <f>IF(ISNA(VLOOKUP($D152,'Overall Individual'!$B$2:$N$103,9,FALSE)),0,VLOOKUP($D152,'Overall Individual'!$B$2:$N$103,9,FALSE))</f>
        <v>75</v>
      </c>
      <c r="U152" s="207">
        <f>SUM(T152:T156)</f>
        <v>366</v>
      </c>
      <c r="V152" s="152">
        <f>IF(ISNA(VLOOKUP($D152,'Overall Individual'!$B$2:$N$103,10,FALSE)),0,VLOOKUP($D152,'Overall Individual'!$B$2:$N$103,10,FALSE))</f>
        <v>0</v>
      </c>
      <c r="W152" s="207">
        <f>SUM(V152:V156)</f>
        <v>197</v>
      </c>
      <c r="X152" s="152">
        <f>IF(ISNA(VLOOKUP($D152,'Overall Individual'!$B$2:$N$103,11,FALSE)),0,VLOOKUP($D152,'Overall Individual'!$B$2:$N$103,11,FALSE))</f>
        <v>0</v>
      </c>
      <c r="Y152" s="207">
        <f>SUM(X152:X156)</f>
        <v>289</v>
      </c>
      <c r="Z152" s="152">
        <f>IF(ISNA(VLOOKUP($D152,'Overall Individual'!$B$2:$N$103,12,FALSE)),0,VLOOKUP($D152,'Overall Individual'!$B$2:$N$103,12,FALSE))</f>
        <v>0</v>
      </c>
      <c r="AA152" s="207">
        <f>SUM(Z152:Z156)</f>
        <v>0</v>
      </c>
    </row>
    <row r="153" spans="1:27" ht="12.75" customHeight="1" x14ac:dyDescent="0.5">
      <c r="A153" s="210"/>
      <c r="B153" s="211"/>
      <c r="C153" s="211"/>
      <c r="D153" s="87" t="s">
        <v>99</v>
      </c>
      <c r="E153" s="65">
        <f>VLOOKUP(D153,Runners!A$1:B$155,2,FALSE)</f>
        <v>230000</v>
      </c>
      <c r="F153" s="213"/>
      <c r="G153" s="208"/>
      <c r="H153" s="70">
        <v>92</v>
      </c>
      <c r="I153" s="208"/>
      <c r="J153" s="71">
        <v>82</v>
      </c>
      <c r="K153" s="208"/>
      <c r="L153" s="71">
        <v>88</v>
      </c>
      <c r="M153" s="208"/>
      <c r="N153" s="72">
        <v>90</v>
      </c>
      <c r="O153" s="218"/>
      <c r="P153" s="119">
        <v>93</v>
      </c>
      <c r="Q153" s="221"/>
      <c r="R153" s="119">
        <f>IF(ISNA(VLOOKUP($D153,'Overall Individual'!$B$2:$N$103,8,FALSE)),0,VLOOKUP($D153,'Overall Individual'!$B$2:$N$103,8,FALSE))</f>
        <v>97</v>
      </c>
      <c r="S153" s="208"/>
      <c r="T153" s="119">
        <f>IF(ISNA(VLOOKUP($D153,'Overall Individual'!$B$2:$N$103,9,FALSE)),0,VLOOKUP($D153,'Overall Individual'!$B$2:$N$103,9,FALSE))</f>
        <v>95</v>
      </c>
      <c r="U153" s="208"/>
      <c r="V153" s="153">
        <f>IF(ISNA(VLOOKUP($D153,'Overall Individual'!$B$2:$N$103,10,FALSE)),0,VLOOKUP($D153,'Overall Individual'!$B$2:$N$103,10,FALSE))</f>
        <v>97</v>
      </c>
      <c r="W153" s="208"/>
      <c r="X153" s="153">
        <f>IF(ISNA(VLOOKUP($D153,'Overall Individual'!$B$2:$N$103,11,FALSE)),0,VLOOKUP($D153,'Overall Individual'!$B$2:$N$103,11,FALSE))</f>
        <v>92</v>
      </c>
      <c r="Y153" s="208"/>
      <c r="Z153" s="153">
        <f>IF(ISNA(VLOOKUP($D153,'Overall Individual'!$B$2:$N$103,12,FALSE)),0,VLOOKUP($D153,'Overall Individual'!$B$2:$N$103,12,FALSE))</f>
        <v>0</v>
      </c>
      <c r="AA153" s="208"/>
    </row>
    <row r="154" spans="1:27" ht="12.75" customHeight="1" x14ac:dyDescent="0.5">
      <c r="A154" s="210"/>
      <c r="B154" s="211"/>
      <c r="C154" s="211"/>
      <c r="D154" s="87" t="s">
        <v>149</v>
      </c>
      <c r="E154" s="65">
        <f>VLOOKUP(D154,Runners!A$1:B$155,2,FALSE)</f>
        <v>180000</v>
      </c>
      <c r="F154" s="213"/>
      <c r="G154" s="208"/>
      <c r="H154" s="70">
        <v>91</v>
      </c>
      <c r="I154" s="208"/>
      <c r="J154" s="71">
        <v>91</v>
      </c>
      <c r="K154" s="208"/>
      <c r="L154" s="71">
        <v>85</v>
      </c>
      <c r="M154" s="208"/>
      <c r="N154" s="72">
        <v>0</v>
      </c>
      <c r="O154" s="218"/>
      <c r="P154" s="119">
        <v>0</v>
      </c>
      <c r="Q154" s="221"/>
      <c r="R154" s="119">
        <f>IF(ISNA(VLOOKUP($D154,'Overall Individual'!$B$2:$N$103,8,FALSE)),0,VLOOKUP($D154,'Overall Individual'!$B$2:$N$103,8,FALSE))</f>
        <v>99</v>
      </c>
      <c r="S154" s="208"/>
      <c r="T154" s="119">
        <f>IF(ISNA(VLOOKUP($D154,'Overall Individual'!$B$2:$N$103,9,FALSE)),0,VLOOKUP($D154,'Overall Individual'!$B$2:$N$103,9,FALSE))</f>
        <v>100</v>
      </c>
      <c r="U154" s="208"/>
      <c r="V154" s="153">
        <f>IF(ISNA(VLOOKUP($D154,'Overall Individual'!$B$2:$N$103,10,FALSE)),0,VLOOKUP($D154,'Overall Individual'!$B$2:$N$103,10,FALSE))</f>
        <v>0</v>
      </c>
      <c r="W154" s="208"/>
      <c r="X154" s="153">
        <f>IF(ISNA(VLOOKUP($D154,'Overall Individual'!$B$2:$N$103,11,FALSE)),0,VLOOKUP($D154,'Overall Individual'!$B$2:$N$103,11,FALSE))</f>
        <v>100</v>
      </c>
      <c r="Y154" s="208"/>
      <c r="Z154" s="153">
        <f>IF(ISNA(VLOOKUP($D154,'Overall Individual'!$B$2:$N$103,12,FALSE)),0,VLOOKUP($D154,'Overall Individual'!$B$2:$N$103,12,FALSE))</f>
        <v>0</v>
      </c>
      <c r="AA154" s="208"/>
    </row>
    <row r="155" spans="1:27" ht="12.75" customHeight="1" x14ac:dyDescent="0.5">
      <c r="A155" s="210"/>
      <c r="B155" s="211"/>
      <c r="C155" s="211"/>
      <c r="D155" s="87" t="s">
        <v>109</v>
      </c>
      <c r="E155" s="65">
        <f>VLOOKUP(D155,Runners!A$1:B$155,2,FALSE)</f>
        <v>215000</v>
      </c>
      <c r="F155" s="213"/>
      <c r="G155" s="208"/>
      <c r="H155" s="70">
        <v>97</v>
      </c>
      <c r="I155" s="208"/>
      <c r="J155" s="71">
        <v>95</v>
      </c>
      <c r="K155" s="208"/>
      <c r="L155" s="71">
        <v>94</v>
      </c>
      <c r="M155" s="208"/>
      <c r="N155" s="72">
        <v>96</v>
      </c>
      <c r="O155" s="218"/>
      <c r="P155" s="119">
        <v>83</v>
      </c>
      <c r="Q155" s="221"/>
      <c r="R155" s="119">
        <f>IF(ISNA(VLOOKUP($D155,'Overall Individual'!$B$2:$N$103,8,FALSE)),0,VLOOKUP($D155,'Overall Individual'!$B$2:$N$103,8,FALSE))</f>
        <v>95</v>
      </c>
      <c r="S155" s="208"/>
      <c r="T155" s="119">
        <f>IF(ISNA(VLOOKUP($D155,'Overall Individual'!$B$2:$N$103,9,FALSE)),0,VLOOKUP($D155,'Overall Individual'!$B$2:$N$103,9,FALSE))</f>
        <v>96</v>
      </c>
      <c r="U155" s="208"/>
      <c r="V155" s="153">
        <f>IF(ISNA(VLOOKUP($D155,'Overall Individual'!$B$2:$N$103,10,FALSE)),0,VLOOKUP($D155,'Overall Individual'!$B$2:$N$103,10,FALSE))</f>
        <v>100</v>
      </c>
      <c r="W155" s="208"/>
      <c r="X155" s="153">
        <f>IF(ISNA(VLOOKUP($D155,'Overall Individual'!$B$2:$N$103,11,FALSE)),0,VLOOKUP($D155,'Overall Individual'!$B$2:$N$103,11,FALSE))</f>
        <v>97</v>
      </c>
      <c r="Y155" s="208"/>
      <c r="Z155" s="153">
        <f>IF(ISNA(VLOOKUP($D155,'Overall Individual'!$B$2:$N$103,12,FALSE)),0,VLOOKUP($D155,'Overall Individual'!$B$2:$N$103,12,FALSE))</f>
        <v>0</v>
      </c>
      <c r="AA155" s="208"/>
    </row>
    <row r="156" spans="1:27" ht="12.75" customHeight="1" thickBot="1" x14ac:dyDescent="0.55000000000000004">
      <c r="A156" s="210"/>
      <c r="B156" s="211"/>
      <c r="C156" s="211"/>
      <c r="D156" s="88" t="s">
        <v>5</v>
      </c>
      <c r="E156" s="80">
        <f>VLOOKUP(D156,Runners!A$1:B$155,2,FALSE)</f>
        <v>145000</v>
      </c>
      <c r="F156" s="214"/>
      <c r="G156" s="216"/>
      <c r="H156" s="74">
        <v>0</v>
      </c>
      <c r="I156" s="209"/>
      <c r="J156" s="75">
        <v>41</v>
      </c>
      <c r="K156" s="209"/>
      <c r="L156" s="75">
        <v>65</v>
      </c>
      <c r="M156" s="209"/>
      <c r="N156" s="76">
        <v>0</v>
      </c>
      <c r="O156" s="219"/>
      <c r="P156" s="154">
        <v>0</v>
      </c>
      <c r="Q156" s="222"/>
      <c r="R156" s="154">
        <f>IF(ISNA(VLOOKUP($D156,'Overall Individual'!$B$2:$N$103,8,FALSE)),0,VLOOKUP($D156,'Overall Individual'!$B$2:$N$103,8,FALSE))</f>
        <v>0</v>
      </c>
      <c r="S156" s="209"/>
      <c r="T156" s="154">
        <f>IF(ISNA(VLOOKUP($D156,'Overall Individual'!$B$2:$N$103,9,FALSE)),0,VLOOKUP($D156,'Overall Individual'!$B$2:$N$103,9,FALSE))</f>
        <v>0</v>
      </c>
      <c r="U156" s="209"/>
      <c r="V156" s="155">
        <f>IF(ISNA(VLOOKUP($D156,'Overall Individual'!$B$2:$N$103,10,FALSE)),0,VLOOKUP($D156,'Overall Individual'!$B$2:$N$103,10,FALSE))</f>
        <v>0</v>
      </c>
      <c r="W156" s="209"/>
      <c r="X156" s="155">
        <f>IF(ISNA(VLOOKUP($D156,'Overall Individual'!$B$2:$N$103,11,FALSE)),0,VLOOKUP($D156,'Overall Individual'!$B$2:$N$103,11,FALSE))</f>
        <v>0</v>
      </c>
      <c r="Y156" s="209"/>
      <c r="Z156" s="155">
        <f>IF(ISNA(VLOOKUP($D156,'Overall Individual'!$B$2:$N$103,12,FALSE)),0,VLOOKUP($D156,'Overall Individual'!$B$2:$N$103,12,FALSE))</f>
        <v>0</v>
      </c>
      <c r="AA156" s="209"/>
    </row>
    <row r="157" spans="1:27" ht="12.75" customHeight="1" thickTop="1" x14ac:dyDescent="0.5">
      <c r="A157" s="210">
        <v>32</v>
      </c>
      <c r="B157" s="211" t="s">
        <v>137</v>
      </c>
      <c r="C157" s="211" t="s">
        <v>12</v>
      </c>
      <c r="D157" s="87" t="s">
        <v>5</v>
      </c>
      <c r="E157" s="78">
        <f>VLOOKUP(D157,Runners!A$1:B$155,2,FALSE)</f>
        <v>145000</v>
      </c>
      <c r="F157" s="212">
        <f>SUM(E157:E161)</f>
        <v>930000</v>
      </c>
      <c r="G157" s="215">
        <v>3</v>
      </c>
      <c r="H157" s="66">
        <v>0</v>
      </c>
      <c r="I157" s="207">
        <v>188</v>
      </c>
      <c r="J157" s="68">
        <v>41</v>
      </c>
      <c r="K157" s="207">
        <v>401</v>
      </c>
      <c r="L157" s="68">
        <v>65</v>
      </c>
      <c r="M157" s="207">
        <v>428</v>
      </c>
      <c r="N157" s="79">
        <v>0</v>
      </c>
      <c r="O157" s="217">
        <v>267</v>
      </c>
      <c r="P157" s="151">
        <v>0</v>
      </c>
      <c r="Q157" s="220">
        <v>174</v>
      </c>
      <c r="R157" s="151">
        <f>IF(ISNA(VLOOKUP($D157,'Overall Individual'!$B$2:$N$103,8,FALSE)),0,VLOOKUP($D157,'Overall Individual'!$B$2:$N$103,8,FALSE))</f>
        <v>0</v>
      </c>
      <c r="S157" s="207">
        <f>SUM(R157:R161)</f>
        <v>276</v>
      </c>
      <c r="T157" s="151">
        <f>IF(ISNA(VLOOKUP($D157,'Overall Individual'!$B$2:$N$103,9,FALSE)),0,VLOOKUP($D157,'Overall Individual'!$B$2:$N$103,9,FALSE))</f>
        <v>0</v>
      </c>
      <c r="U157" s="207">
        <f>SUM(T157:T161)</f>
        <v>370</v>
      </c>
      <c r="V157" s="152">
        <f>IF(ISNA(VLOOKUP($D157,'Overall Individual'!$B$2:$N$103,10,FALSE)),0,VLOOKUP($D157,'Overall Individual'!$B$2:$N$103,10,FALSE))</f>
        <v>0</v>
      </c>
      <c r="W157" s="207">
        <f>SUM(V157:V161)</f>
        <v>191</v>
      </c>
      <c r="X157" s="152">
        <f>IF(ISNA(VLOOKUP($D157,'Overall Individual'!$B$2:$N$103,11,FALSE)),0,VLOOKUP($D157,'Overall Individual'!$B$2:$N$103,11,FALSE))</f>
        <v>0</v>
      </c>
      <c r="Y157" s="207">
        <f>SUM(X157:X161)</f>
        <v>366</v>
      </c>
      <c r="Z157" s="152">
        <f>IF(ISNA(VLOOKUP($D157,'Overall Individual'!$B$2:$N$103,12,FALSE)),0,VLOOKUP($D157,'Overall Individual'!$B$2:$N$103,12,FALSE))</f>
        <v>0</v>
      </c>
      <c r="AA157" s="207">
        <f>SUM(Z157:Z161)</f>
        <v>0</v>
      </c>
    </row>
    <row r="158" spans="1:27" ht="12.75" customHeight="1" x14ac:dyDescent="0.5">
      <c r="A158" s="210"/>
      <c r="B158" s="211"/>
      <c r="C158" s="211"/>
      <c r="D158" s="87" t="s">
        <v>94</v>
      </c>
      <c r="E158" s="65">
        <f>VLOOKUP(D158,Runners!A$1:B$155,2,FALSE)</f>
        <v>230000</v>
      </c>
      <c r="F158" s="213"/>
      <c r="G158" s="208"/>
      <c r="H158" s="70">
        <v>0</v>
      </c>
      <c r="I158" s="208"/>
      <c r="J158" s="71">
        <v>86</v>
      </c>
      <c r="K158" s="208"/>
      <c r="L158" s="71">
        <v>93</v>
      </c>
      <c r="M158" s="208"/>
      <c r="N158" s="72">
        <v>85</v>
      </c>
      <c r="O158" s="218"/>
      <c r="P158" s="119">
        <v>91</v>
      </c>
      <c r="Q158" s="221"/>
      <c r="R158" s="119">
        <f>IF(ISNA(VLOOKUP($D158,'Overall Individual'!$B$2:$N$103,8,FALSE)),0,VLOOKUP($D158,'Overall Individual'!$B$2:$N$103,8,FALSE))</f>
        <v>82</v>
      </c>
      <c r="S158" s="208"/>
      <c r="T158" s="119">
        <f>IF(ISNA(VLOOKUP($D158,'Overall Individual'!$B$2:$N$103,9,FALSE)),0,VLOOKUP($D158,'Overall Individual'!$B$2:$N$103,9,FALSE))</f>
        <v>89</v>
      </c>
      <c r="U158" s="208"/>
      <c r="V158" s="153">
        <f>IF(ISNA(VLOOKUP($D158,'Overall Individual'!$B$2:$N$103,10,FALSE)),0,VLOOKUP($D158,'Overall Individual'!$B$2:$N$103,10,FALSE))</f>
        <v>0</v>
      </c>
      <c r="W158" s="208"/>
      <c r="X158" s="153">
        <f>IF(ISNA(VLOOKUP($D158,'Overall Individual'!$B$2:$N$103,11,FALSE)),0,VLOOKUP($D158,'Overall Individual'!$B$2:$N$103,11,FALSE))</f>
        <v>82</v>
      </c>
      <c r="Y158" s="208"/>
      <c r="Z158" s="153">
        <f>IF(ISNA(VLOOKUP($D158,'Overall Individual'!$B$2:$N$103,12,FALSE)),0,VLOOKUP($D158,'Overall Individual'!$B$2:$N$103,12,FALSE))</f>
        <v>0</v>
      </c>
      <c r="AA158" s="208"/>
    </row>
    <row r="159" spans="1:27" ht="12.75" customHeight="1" x14ac:dyDescent="0.5">
      <c r="A159" s="210"/>
      <c r="B159" s="211"/>
      <c r="C159" s="211"/>
      <c r="D159" s="87" t="s">
        <v>149</v>
      </c>
      <c r="E159" s="65">
        <f>VLOOKUP(D159,Runners!A$1:B$155,2,FALSE)</f>
        <v>180000</v>
      </c>
      <c r="F159" s="213"/>
      <c r="G159" s="208"/>
      <c r="H159" s="70">
        <v>91</v>
      </c>
      <c r="I159" s="208"/>
      <c r="J159" s="71">
        <v>91</v>
      </c>
      <c r="K159" s="208"/>
      <c r="L159" s="71">
        <v>85</v>
      </c>
      <c r="M159" s="208"/>
      <c r="N159" s="72">
        <v>0</v>
      </c>
      <c r="O159" s="218"/>
      <c r="P159" s="119">
        <v>0</v>
      </c>
      <c r="Q159" s="221"/>
      <c r="R159" s="119">
        <f>IF(ISNA(VLOOKUP($D159,'Overall Individual'!$B$2:$N$103,8,FALSE)),0,VLOOKUP($D159,'Overall Individual'!$B$2:$N$103,8,FALSE))</f>
        <v>99</v>
      </c>
      <c r="S159" s="208"/>
      <c r="T159" s="119">
        <f>IF(ISNA(VLOOKUP($D159,'Overall Individual'!$B$2:$N$103,9,FALSE)),0,VLOOKUP($D159,'Overall Individual'!$B$2:$N$103,9,FALSE))</f>
        <v>100</v>
      </c>
      <c r="U159" s="208"/>
      <c r="V159" s="153">
        <f>IF(ISNA(VLOOKUP($D159,'Overall Individual'!$B$2:$N$103,10,FALSE)),0,VLOOKUP($D159,'Overall Individual'!$B$2:$N$103,10,FALSE))</f>
        <v>0</v>
      </c>
      <c r="W159" s="208"/>
      <c r="X159" s="153">
        <f>IF(ISNA(VLOOKUP($D159,'Overall Individual'!$B$2:$N$103,11,FALSE)),0,VLOOKUP($D159,'Overall Individual'!$B$2:$N$103,11,FALSE))</f>
        <v>100</v>
      </c>
      <c r="Y159" s="208"/>
      <c r="Z159" s="153">
        <f>IF(ISNA(VLOOKUP($D159,'Overall Individual'!$B$2:$N$103,12,FALSE)),0,VLOOKUP($D159,'Overall Individual'!$B$2:$N$103,12,FALSE))</f>
        <v>0</v>
      </c>
      <c r="AA159" s="208"/>
    </row>
    <row r="160" spans="1:27" ht="12.75" customHeight="1" x14ac:dyDescent="0.5">
      <c r="A160" s="210"/>
      <c r="B160" s="211"/>
      <c r="C160" s="211"/>
      <c r="D160" s="87" t="s">
        <v>109</v>
      </c>
      <c r="E160" s="65">
        <f>VLOOKUP(D160,Runners!A$1:B$155,2,FALSE)</f>
        <v>215000</v>
      </c>
      <c r="F160" s="213"/>
      <c r="G160" s="208"/>
      <c r="H160" s="70">
        <v>97</v>
      </c>
      <c r="I160" s="208"/>
      <c r="J160" s="71">
        <v>95</v>
      </c>
      <c r="K160" s="208"/>
      <c r="L160" s="71">
        <v>94</v>
      </c>
      <c r="M160" s="208"/>
      <c r="N160" s="72">
        <v>96</v>
      </c>
      <c r="O160" s="218"/>
      <c r="P160" s="119">
        <v>83</v>
      </c>
      <c r="Q160" s="221"/>
      <c r="R160" s="119">
        <f>IF(ISNA(VLOOKUP($D160,'Overall Individual'!$B$2:$N$103,8,FALSE)),0,VLOOKUP($D160,'Overall Individual'!$B$2:$N$103,8,FALSE))</f>
        <v>95</v>
      </c>
      <c r="S160" s="208"/>
      <c r="T160" s="119">
        <f>IF(ISNA(VLOOKUP($D160,'Overall Individual'!$B$2:$N$103,9,FALSE)),0,VLOOKUP($D160,'Overall Individual'!$B$2:$N$103,9,FALSE))</f>
        <v>96</v>
      </c>
      <c r="U160" s="208"/>
      <c r="V160" s="153">
        <f>IF(ISNA(VLOOKUP($D160,'Overall Individual'!$B$2:$N$103,10,FALSE)),0,VLOOKUP($D160,'Overall Individual'!$B$2:$N$103,10,FALSE))</f>
        <v>100</v>
      </c>
      <c r="W160" s="208"/>
      <c r="X160" s="153">
        <f>IF(ISNA(VLOOKUP($D160,'Overall Individual'!$B$2:$N$103,11,FALSE)),0,VLOOKUP($D160,'Overall Individual'!$B$2:$N$103,11,FALSE))</f>
        <v>97</v>
      </c>
      <c r="Y160" s="208"/>
      <c r="Z160" s="153">
        <f>IF(ISNA(VLOOKUP($D160,'Overall Individual'!$B$2:$N$103,12,FALSE)),0,VLOOKUP($D160,'Overall Individual'!$B$2:$N$103,12,FALSE))</f>
        <v>0</v>
      </c>
      <c r="AA160" s="208"/>
    </row>
    <row r="161" spans="1:27" ht="12.75" customHeight="1" thickBot="1" x14ac:dyDescent="0.55000000000000004">
      <c r="A161" s="210"/>
      <c r="B161" s="211"/>
      <c r="C161" s="211"/>
      <c r="D161" s="88" t="s">
        <v>131</v>
      </c>
      <c r="E161" s="80">
        <f>VLOOKUP(D161,Runners!A$1:B$155,2,FALSE)</f>
        <v>160000</v>
      </c>
      <c r="F161" s="214"/>
      <c r="G161" s="216"/>
      <c r="H161" s="74">
        <v>0</v>
      </c>
      <c r="I161" s="209"/>
      <c r="J161" s="75">
        <v>88</v>
      </c>
      <c r="K161" s="209"/>
      <c r="L161" s="75">
        <v>91</v>
      </c>
      <c r="M161" s="209"/>
      <c r="N161" s="76">
        <v>86</v>
      </c>
      <c r="O161" s="219"/>
      <c r="P161" s="154">
        <v>0</v>
      </c>
      <c r="Q161" s="222"/>
      <c r="R161" s="154">
        <f>IF(ISNA(VLOOKUP($D161,'Overall Individual'!$B$2:$N$103,8,FALSE)),0,VLOOKUP($D161,'Overall Individual'!$B$2:$N$103,8,FALSE))</f>
        <v>0</v>
      </c>
      <c r="S161" s="209"/>
      <c r="T161" s="154">
        <f>IF(ISNA(VLOOKUP($D161,'Overall Individual'!$B$2:$N$103,9,FALSE)),0,VLOOKUP($D161,'Overall Individual'!$B$2:$N$103,9,FALSE))</f>
        <v>85</v>
      </c>
      <c r="U161" s="209"/>
      <c r="V161" s="155">
        <f>IF(ISNA(VLOOKUP($D161,'Overall Individual'!$B$2:$N$103,10,FALSE)),0,VLOOKUP($D161,'Overall Individual'!$B$2:$N$103,10,FALSE))</f>
        <v>91</v>
      </c>
      <c r="W161" s="209"/>
      <c r="X161" s="155">
        <f>IF(ISNA(VLOOKUP($D161,'Overall Individual'!$B$2:$N$103,11,FALSE)),0,VLOOKUP($D161,'Overall Individual'!$B$2:$N$103,11,FALSE))</f>
        <v>87</v>
      </c>
      <c r="Y161" s="209"/>
      <c r="Z161" s="155">
        <f>IF(ISNA(VLOOKUP($D161,'Overall Individual'!$B$2:$N$103,12,FALSE)),0,VLOOKUP($D161,'Overall Individual'!$B$2:$N$103,12,FALSE))</f>
        <v>0</v>
      </c>
      <c r="AA161" s="209"/>
    </row>
    <row r="162" spans="1:27" ht="12.75" customHeight="1" thickTop="1" x14ac:dyDescent="0.5">
      <c r="A162" s="210">
        <v>33</v>
      </c>
      <c r="B162" s="211" t="s">
        <v>201</v>
      </c>
      <c r="C162" s="211" t="s">
        <v>6</v>
      </c>
      <c r="D162" s="87" t="s">
        <v>9</v>
      </c>
      <c r="E162" s="78">
        <f>VLOOKUP(D162,Runners!A$1:B$155,2,FALSE)</f>
        <v>230000</v>
      </c>
      <c r="F162" s="212">
        <f>SUM(E162:E166)</f>
        <v>960000</v>
      </c>
      <c r="G162" s="215">
        <v>3</v>
      </c>
      <c r="H162" s="66">
        <v>86</v>
      </c>
      <c r="I162" s="207">
        <v>293</v>
      </c>
      <c r="J162" s="68">
        <v>78</v>
      </c>
      <c r="K162" s="207">
        <v>295</v>
      </c>
      <c r="L162" s="68">
        <v>83</v>
      </c>
      <c r="M162" s="207">
        <v>236</v>
      </c>
      <c r="N162" s="79">
        <v>80</v>
      </c>
      <c r="O162" s="217">
        <v>313</v>
      </c>
      <c r="P162" s="151">
        <v>95</v>
      </c>
      <c r="Q162" s="220">
        <v>224</v>
      </c>
      <c r="R162" s="151">
        <f>IF(ISNA(VLOOKUP($D162,'Overall Individual'!$B$2:$N$103,8,FALSE)),0,VLOOKUP($D162,'Overall Individual'!$B$2:$N$103,8,FALSE))</f>
        <v>88</v>
      </c>
      <c r="S162" s="207">
        <f>SUM(R162:R166)</f>
        <v>305</v>
      </c>
      <c r="T162" s="151">
        <f>IF(ISNA(VLOOKUP($D162,'Overall Individual'!$B$2:$N$103,9,FALSE)),0,VLOOKUP($D162,'Overall Individual'!$B$2:$N$103,9,FALSE))</f>
        <v>74</v>
      </c>
      <c r="U162" s="207">
        <f>SUM(T162:T166)</f>
        <v>272</v>
      </c>
      <c r="V162" s="152">
        <f>IF(ISNA(VLOOKUP($D162,'Overall Individual'!$B$2:$N$103,10,FALSE)),0,VLOOKUP($D162,'Overall Individual'!$B$2:$N$103,10,FALSE))</f>
        <v>83</v>
      </c>
      <c r="W162" s="207">
        <f>SUM(V162:V166)</f>
        <v>239</v>
      </c>
      <c r="X162" s="152">
        <f>IF(ISNA(VLOOKUP($D162,'Overall Individual'!$B$2:$N$103,11,FALSE)),0,VLOOKUP($D162,'Overall Individual'!$B$2:$N$103,11,FALSE))</f>
        <v>0</v>
      </c>
      <c r="Y162" s="207">
        <f>SUM(X162:X166)</f>
        <v>226</v>
      </c>
      <c r="Z162" s="152">
        <f>IF(ISNA(VLOOKUP($D162,'Overall Individual'!$B$2:$N$103,12,FALSE)),0,VLOOKUP($D162,'Overall Individual'!$B$2:$N$103,12,FALSE))</f>
        <v>0</v>
      </c>
      <c r="AA162" s="207">
        <f>SUM(Z162:Z166)</f>
        <v>0</v>
      </c>
    </row>
    <row r="163" spans="1:27" ht="12.75" customHeight="1" x14ac:dyDescent="0.5">
      <c r="A163" s="210"/>
      <c r="B163" s="211"/>
      <c r="C163" s="211"/>
      <c r="D163" s="87" t="s">
        <v>20</v>
      </c>
      <c r="E163" s="65">
        <f>VLOOKUP(D163,Runners!A$1:B$155,2,FALSE)</f>
        <v>215000</v>
      </c>
      <c r="F163" s="213"/>
      <c r="G163" s="208"/>
      <c r="H163" s="70">
        <v>71</v>
      </c>
      <c r="I163" s="208"/>
      <c r="J163" s="71">
        <v>56</v>
      </c>
      <c r="K163" s="208"/>
      <c r="L163" s="71">
        <v>51</v>
      </c>
      <c r="M163" s="208"/>
      <c r="N163" s="72">
        <v>61</v>
      </c>
      <c r="O163" s="218"/>
      <c r="P163" s="119">
        <v>0</v>
      </c>
      <c r="Q163" s="221"/>
      <c r="R163" s="119">
        <f>IF(ISNA(VLOOKUP($D163,'Overall Individual'!$B$2:$N$103,8,FALSE)),0,VLOOKUP($D163,'Overall Individual'!$B$2:$N$103,8,FALSE))</f>
        <v>67</v>
      </c>
      <c r="S163" s="208"/>
      <c r="T163" s="119">
        <f>IF(ISNA(VLOOKUP($D163,'Overall Individual'!$B$2:$N$103,9,FALSE)),0,VLOOKUP($D163,'Overall Individual'!$B$2:$N$103,9,FALSE))</f>
        <v>70</v>
      </c>
      <c r="U163" s="208"/>
      <c r="V163" s="153">
        <f>IF(ISNA(VLOOKUP($D163,'Overall Individual'!$B$2:$N$103,10,FALSE)),0,VLOOKUP($D163,'Overall Individual'!$B$2:$N$103,10,FALSE))</f>
        <v>80</v>
      </c>
      <c r="W163" s="208"/>
      <c r="X163" s="153">
        <f>IF(ISNA(VLOOKUP($D163,'Overall Individual'!$B$2:$N$103,11,FALSE)),0,VLOOKUP($D163,'Overall Individual'!$B$2:$N$103,11,FALSE))</f>
        <v>74</v>
      </c>
      <c r="Y163" s="208"/>
      <c r="Z163" s="153">
        <f>IF(ISNA(VLOOKUP($D163,'Overall Individual'!$B$2:$N$103,12,FALSE)),0,VLOOKUP($D163,'Overall Individual'!$B$2:$N$103,12,FALSE))</f>
        <v>0</v>
      </c>
      <c r="AA163" s="208"/>
    </row>
    <row r="164" spans="1:27" ht="12.75" customHeight="1" x14ac:dyDescent="0.5">
      <c r="A164" s="210"/>
      <c r="B164" s="211"/>
      <c r="C164" s="211"/>
      <c r="D164" s="87" t="s">
        <v>53</v>
      </c>
      <c r="E164" s="65">
        <f>VLOOKUP(D164,Runners!A$1:B$155,2,FALSE)</f>
        <v>210000</v>
      </c>
      <c r="F164" s="213"/>
      <c r="G164" s="208"/>
      <c r="H164" s="70">
        <v>62</v>
      </c>
      <c r="I164" s="208"/>
      <c r="J164" s="71">
        <v>49</v>
      </c>
      <c r="K164" s="208"/>
      <c r="L164" s="71">
        <v>49</v>
      </c>
      <c r="M164" s="208"/>
      <c r="N164" s="72">
        <v>52</v>
      </c>
      <c r="O164" s="218"/>
      <c r="P164" s="119">
        <v>57</v>
      </c>
      <c r="Q164" s="221"/>
      <c r="R164" s="119">
        <f>IF(ISNA(VLOOKUP($D164,'Overall Individual'!$B$2:$N$103,8,FALSE)),0,VLOOKUP($D164,'Overall Individual'!$B$2:$N$103,8,FALSE))</f>
        <v>63</v>
      </c>
      <c r="S164" s="208"/>
      <c r="T164" s="119">
        <f>IF(ISNA(VLOOKUP($D164,'Overall Individual'!$B$2:$N$103,9,FALSE)),0,VLOOKUP($D164,'Overall Individual'!$B$2:$N$103,9,FALSE))</f>
        <v>60</v>
      </c>
      <c r="U164" s="208"/>
      <c r="V164" s="153">
        <f>IF(ISNA(VLOOKUP($D164,'Overall Individual'!$B$2:$N$103,10,FALSE)),0,VLOOKUP($D164,'Overall Individual'!$B$2:$N$103,10,FALSE))</f>
        <v>76</v>
      </c>
      <c r="W164" s="208"/>
      <c r="X164" s="153">
        <f>IF(ISNA(VLOOKUP($D164,'Overall Individual'!$B$2:$N$103,11,FALSE)),0,VLOOKUP($D164,'Overall Individual'!$B$2:$N$103,11,FALSE))</f>
        <v>69</v>
      </c>
      <c r="Y164" s="208"/>
      <c r="Z164" s="153">
        <f>IF(ISNA(VLOOKUP($D164,'Overall Individual'!$B$2:$N$103,12,FALSE)),0,VLOOKUP($D164,'Overall Individual'!$B$2:$N$103,12,FALSE))</f>
        <v>0</v>
      </c>
      <c r="AA164" s="208"/>
    </row>
    <row r="165" spans="1:27" ht="12.75" customHeight="1" x14ac:dyDescent="0.5">
      <c r="A165" s="210"/>
      <c r="B165" s="211"/>
      <c r="C165" s="211"/>
      <c r="D165" s="87" t="s">
        <v>51</v>
      </c>
      <c r="E165" s="65">
        <f>VLOOKUP(D165,Runners!A$1:B$155,2,FALSE)</f>
        <v>175000</v>
      </c>
      <c r="F165" s="213"/>
      <c r="G165" s="208"/>
      <c r="H165" s="70">
        <v>74</v>
      </c>
      <c r="I165" s="208"/>
      <c r="J165" s="71">
        <v>54</v>
      </c>
      <c r="K165" s="208"/>
      <c r="L165" s="71">
        <v>53</v>
      </c>
      <c r="M165" s="208"/>
      <c r="N165" s="72">
        <v>70</v>
      </c>
      <c r="O165" s="218"/>
      <c r="P165" s="119">
        <v>72</v>
      </c>
      <c r="Q165" s="221"/>
      <c r="R165" s="119">
        <f>IF(ISNA(VLOOKUP($D165,'Overall Individual'!$B$2:$N$103,8,FALSE)),0,VLOOKUP($D165,'Overall Individual'!$B$2:$N$103,8,FALSE))</f>
        <v>0</v>
      </c>
      <c r="S165" s="208"/>
      <c r="T165" s="119">
        <f>IF(ISNA(VLOOKUP($D165,'Overall Individual'!$B$2:$N$103,9,FALSE)),0,VLOOKUP($D165,'Overall Individual'!$B$2:$N$103,9,FALSE))</f>
        <v>68</v>
      </c>
      <c r="U165" s="208"/>
      <c r="V165" s="153">
        <f>IF(ISNA(VLOOKUP($D165,'Overall Individual'!$B$2:$N$103,10,FALSE)),0,VLOOKUP($D165,'Overall Individual'!$B$2:$N$103,10,FALSE))</f>
        <v>0</v>
      </c>
      <c r="W165" s="208"/>
      <c r="X165" s="153">
        <f>IF(ISNA(VLOOKUP($D165,'Overall Individual'!$B$2:$N$103,11,FALSE)),0,VLOOKUP($D165,'Overall Individual'!$B$2:$N$103,11,FALSE))</f>
        <v>83</v>
      </c>
      <c r="Y165" s="208"/>
      <c r="Z165" s="153">
        <f>IF(ISNA(VLOOKUP($D165,'Overall Individual'!$B$2:$N$103,12,FALSE)),0,VLOOKUP($D165,'Overall Individual'!$B$2:$N$103,12,FALSE))</f>
        <v>0</v>
      </c>
      <c r="AA165" s="208"/>
    </row>
    <row r="166" spans="1:27" ht="12.75" customHeight="1" thickBot="1" x14ac:dyDescent="0.55000000000000004">
      <c r="A166" s="210"/>
      <c r="B166" s="211"/>
      <c r="C166" s="211"/>
      <c r="D166" s="88" t="s">
        <v>123</v>
      </c>
      <c r="E166" s="80">
        <f>VLOOKUP(D166,Runners!A$1:B$155,2,FALSE)</f>
        <v>130000</v>
      </c>
      <c r="F166" s="214"/>
      <c r="G166" s="216"/>
      <c r="H166" s="74">
        <v>0</v>
      </c>
      <c r="I166" s="209"/>
      <c r="J166" s="75">
        <v>58</v>
      </c>
      <c r="K166" s="209"/>
      <c r="L166" s="75">
        <v>0</v>
      </c>
      <c r="M166" s="209"/>
      <c r="N166" s="76">
        <v>50</v>
      </c>
      <c r="O166" s="219"/>
      <c r="P166" s="154">
        <v>0</v>
      </c>
      <c r="Q166" s="222"/>
      <c r="R166" s="154">
        <f>IF(ISNA(VLOOKUP($D166,'Overall Individual'!$B$2:$N$103,8,FALSE)),0,VLOOKUP($D166,'Overall Individual'!$B$2:$N$103,8,FALSE))</f>
        <v>87</v>
      </c>
      <c r="S166" s="209"/>
      <c r="T166" s="154">
        <f>IF(ISNA(VLOOKUP($D166,'Overall Individual'!$B$2:$N$103,9,FALSE)),0,VLOOKUP($D166,'Overall Individual'!$B$2:$N$103,9,FALSE))</f>
        <v>0</v>
      </c>
      <c r="U166" s="209"/>
      <c r="V166" s="155">
        <f>IF(ISNA(VLOOKUP($D166,'Overall Individual'!$B$2:$N$103,10,FALSE)),0,VLOOKUP($D166,'Overall Individual'!$B$2:$N$103,10,FALSE))</f>
        <v>0</v>
      </c>
      <c r="W166" s="209"/>
      <c r="X166" s="155">
        <f>IF(ISNA(VLOOKUP($D166,'Overall Individual'!$B$2:$N$103,11,FALSE)),0,VLOOKUP($D166,'Overall Individual'!$B$2:$N$103,11,FALSE))</f>
        <v>0</v>
      </c>
      <c r="Y166" s="209"/>
      <c r="Z166" s="155">
        <f>IF(ISNA(VLOOKUP($D166,'Overall Individual'!$B$2:$N$103,12,FALSE)),0,VLOOKUP($D166,'Overall Individual'!$B$2:$N$103,12,FALSE))</f>
        <v>0</v>
      </c>
      <c r="AA166" s="209"/>
    </row>
    <row r="167" spans="1:27" ht="12.75" customHeight="1" thickTop="1" x14ac:dyDescent="0.5">
      <c r="A167" s="210">
        <v>34</v>
      </c>
      <c r="B167" s="211" t="s">
        <v>202</v>
      </c>
      <c r="C167" s="211" t="s">
        <v>68</v>
      </c>
      <c r="D167" s="87" t="s">
        <v>147</v>
      </c>
      <c r="E167" s="78">
        <f>VLOOKUP(D167,Runners!A$1:B$155,2,FALSE)</f>
        <v>190000</v>
      </c>
      <c r="F167" s="212">
        <f>SUM(E167:E171)</f>
        <v>995000</v>
      </c>
      <c r="G167" s="215">
        <v>3</v>
      </c>
      <c r="H167" s="66">
        <v>76</v>
      </c>
      <c r="I167" s="207">
        <v>417</v>
      </c>
      <c r="J167" s="68">
        <v>63</v>
      </c>
      <c r="K167" s="207">
        <v>313</v>
      </c>
      <c r="L167" s="68">
        <v>60</v>
      </c>
      <c r="M167" s="207">
        <v>313</v>
      </c>
      <c r="N167" s="79">
        <v>66</v>
      </c>
      <c r="O167" s="217">
        <v>327</v>
      </c>
      <c r="P167" s="151">
        <v>71</v>
      </c>
      <c r="Q167" s="220">
        <v>345</v>
      </c>
      <c r="R167" s="151">
        <f>IF(ISNA(VLOOKUP($D167,'Overall Individual'!$B$2:$N$103,8,FALSE)),0,VLOOKUP($D167,'Overall Individual'!$B$2:$N$103,8,FALSE))</f>
        <v>66</v>
      </c>
      <c r="S167" s="207">
        <f>SUM(R167:R171)</f>
        <v>253</v>
      </c>
      <c r="T167" s="151">
        <f>IF(ISNA(VLOOKUP($D167,'Overall Individual'!$B$2:$N$103,9,FALSE)),0,VLOOKUP($D167,'Overall Individual'!$B$2:$N$103,9,FALSE))</f>
        <v>64</v>
      </c>
      <c r="U167" s="207">
        <f>SUM(T167:T171)</f>
        <v>322</v>
      </c>
      <c r="V167" s="152">
        <f>IF(ISNA(VLOOKUP($D167,'Overall Individual'!$B$2:$N$103,10,FALSE)),0,VLOOKUP($D167,'Overall Individual'!$B$2:$N$103,10,FALSE))</f>
        <v>78</v>
      </c>
      <c r="W167" s="207">
        <f>SUM(V167:V171)</f>
        <v>255</v>
      </c>
      <c r="X167" s="152">
        <f>IF(ISNA(VLOOKUP($D167,'Overall Individual'!$B$2:$N$103,11,FALSE)),0,VLOOKUP($D167,'Overall Individual'!$B$2:$N$103,11,FALSE))</f>
        <v>76</v>
      </c>
      <c r="Y167" s="207">
        <f>SUM(X167:X171)</f>
        <v>246</v>
      </c>
      <c r="Z167" s="152">
        <f>IF(ISNA(VLOOKUP($D167,'Overall Individual'!$B$2:$N$103,12,FALSE)),0,VLOOKUP($D167,'Overall Individual'!$B$2:$N$103,12,FALSE))</f>
        <v>0</v>
      </c>
      <c r="AA167" s="207">
        <f>SUM(Z167:Z171)</f>
        <v>0</v>
      </c>
    </row>
    <row r="168" spans="1:27" ht="12.75" customHeight="1" x14ac:dyDescent="0.5">
      <c r="A168" s="210"/>
      <c r="B168" s="211"/>
      <c r="C168" s="211"/>
      <c r="D168" s="87" t="s">
        <v>127</v>
      </c>
      <c r="E168" s="65">
        <f>VLOOKUP(D168,Runners!A$1:B$155,2,FALSE)</f>
        <v>190000</v>
      </c>
      <c r="F168" s="213"/>
      <c r="G168" s="208"/>
      <c r="H168" s="70">
        <v>68</v>
      </c>
      <c r="I168" s="208"/>
      <c r="J168" s="71">
        <v>0</v>
      </c>
      <c r="K168" s="208"/>
      <c r="L168" s="71">
        <v>0</v>
      </c>
      <c r="M168" s="208"/>
      <c r="N168" s="72">
        <v>0</v>
      </c>
      <c r="O168" s="218"/>
      <c r="P168" s="119">
        <v>0</v>
      </c>
      <c r="Q168" s="221"/>
      <c r="R168" s="119">
        <f>IF(ISNA(VLOOKUP($D168,'Overall Individual'!$B$2:$N$103,8,FALSE)),0,VLOOKUP($D168,'Overall Individual'!$B$2:$N$103,8,FALSE))</f>
        <v>0</v>
      </c>
      <c r="S168" s="208"/>
      <c r="T168" s="119">
        <f>IF(ISNA(VLOOKUP($D168,'Overall Individual'!$B$2:$N$103,9,FALSE)),0,VLOOKUP($D168,'Overall Individual'!$B$2:$N$103,9,FALSE))</f>
        <v>0</v>
      </c>
      <c r="U168" s="208"/>
      <c r="V168" s="153">
        <f>IF(ISNA(VLOOKUP($D168,'Overall Individual'!$B$2:$N$103,10,FALSE)),0,VLOOKUP($D168,'Overall Individual'!$B$2:$N$103,10,FALSE))</f>
        <v>0</v>
      </c>
      <c r="W168" s="208"/>
      <c r="X168" s="153">
        <f>IF(ISNA(VLOOKUP($D168,'Overall Individual'!$B$2:$N$103,11,FALSE)),0,VLOOKUP($D168,'Overall Individual'!$B$2:$N$103,11,FALSE))</f>
        <v>0</v>
      </c>
      <c r="Y168" s="208"/>
      <c r="Z168" s="153">
        <f>IF(ISNA(VLOOKUP($D168,'Overall Individual'!$B$2:$N$103,12,FALSE)),0,VLOOKUP($D168,'Overall Individual'!$B$2:$N$103,12,FALSE))</f>
        <v>0</v>
      </c>
      <c r="AA168" s="208"/>
    </row>
    <row r="169" spans="1:27" ht="12.75" customHeight="1" x14ac:dyDescent="0.5">
      <c r="A169" s="210"/>
      <c r="B169" s="211"/>
      <c r="C169" s="211"/>
      <c r="D169" s="87" t="s">
        <v>129</v>
      </c>
      <c r="E169" s="65">
        <f>VLOOKUP(D169,Runners!A$1:B$155,2,FALSE)</f>
        <v>240000</v>
      </c>
      <c r="F169" s="213"/>
      <c r="G169" s="208"/>
      <c r="H169" s="70">
        <v>96</v>
      </c>
      <c r="I169" s="208"/>
      <c r="J169" s="71">
        <v>93</v>
      </c>
      <c r="K169" s="208"/>
      <c r="L169" s="71">
        <v>89</v>
      </c>
      <c r="M169" s="208"/>
      <c r="N169" s="72">
        <v>95</v>
      </c>
      <c r="O169" s="218"/>
      <c r="P169" s="119">
        <v>97</v>
      </c>
      <c r="Q169" s="221"/>
      <c r="R169" s="119">
        <f>IF(ISNA(VLOOKUP($D169,'Overall Individual'!$B$2:$N$103,8,FALSE)),0,VLOOKUP($D169,'Overall Individual'!$B$2:$N$103,8,FALSE))</f>
        <v>94</v>
      </c>
      <c r="S169" s="208"/>
      <c r="T169" s="119">
        <f>IF(ISNA(VLOOKUP($D169,'Overall Individual'!$B$2:$N$103,9,FALSE)),0,VLOOKUP($D169,'Overall Individual'!$B$2:$N$103,9,FALSE))</f>
        <v>94</v>
      </c>
      <c r="U169" s="208"/>
      <c r="V169" s="153">
        <f>IF(ISNA(VLOOKUP($D169,'Overall Individual'!$B$2:$N$103,10,FALSE)),0,VLOOKUP($D169,'Overall Individual'!$B$2:$N$103,10,FALSE))</f>
        <v>95</v>
      </c>
      <c r="W169" s="208"/>
      <c r="X169" s="153">
        <f>IF(ISNA(VLOOKUP($D169,'Overall Individual'!$B$2:$N$103,11,FALSE)),0,VLOOKUP($D169,'Overall Individual'!$B$2:$N$103,11,FALSE))</f>
        <v>93</v>
      </c>
      <c r="Y169" s="208"/>
      <c r="Z169" s="153">
        <f>IF(ISNA(VLOOKUP($D169,'Overall Individual'!$B$2:$N$103,12,FALSE)),0,VLOOKUP($D169,'Overall Individual'!$B$2:$N$103,12,FALSE))</f>
        <v>0</v>
      </c>
      <c r="AA169" s="208"/>
    </row>
    <row r="170" spans="1:27" ht="12.75" customHeight="1" x14ac:dyDescent="0.5">
      <c r="A170" s="210"/>
      <c r="B170" s="211"/>
      <c r="C170" s="211"/>
      <c r="D170" s="87" t="s">
        <v>140</v>
      </c>
      <c r="E170" s="65">
        <f>VLOOKUP(D170,Runners!A$1:B$155,2,FALSE)</f>
        <v>220000</v>
      </c>
      <c r="F170" s="213"/>
      <c r="G170" s="208"/>
      <c r="H170" s="70">
        <v>93</v>
      </c>
      <c r="I170" s="208"/>
      <c r="J170" s="71">
        <v>81</v>
      </c>
      <c r="K170" s="208"/>
      <c r="L170" s="71">
        <v>90</v>
      </c>
      <c r="M170" s="208"/>
      <c r="N170" s="72">
        <v>92</v>
      </c>
      <c r="O170" s="218"/>
      <c r="P170" s="119">
        <v>96</v>
      </c>
      <c r="Q170" s="221"/>
      <c r="R170" s="119">
        <f>IF(ISNA(VLOOKUP($D170,'Overall Individual'!$B$2:$N$103,8,FALSE)),0,VLOOKUP($D170,'Overall Individual'!$B$2:$N$103,8,FALSE))</f>
        <v>93</v>
      </c>
      <c r="S170" s="208"/>
      <c r="T170" s="119">
        <f>IF(ISNA(VLOOKUP($D170,'Overall Individual'!$B$2:$N$103,9,FALSE)),0,VLOOKUP($D170,'Overall Individual'!$B$2:$N$103,9,FALSE))</f>
        <v>92</v>
      </c>
      <c r="U170" s="208"/>
      <c r="V170" s="153">
        <f>IF(ISNA(VLOOKUP($D170,'Overall Individual'!$B$2:$N$103,10,FALSE)),0,VLOOKUP($D170,'Overall Individual'!$B$2:$N$103,10,FALSE))</f>
        <v>82</v>
      </c>
      <c r="W170" s="208"/>
      <c r="X170" s="153">
        <f>IF(ISNA(VLOOKUP($D170,'Overall Individual'!$B$2:$N$103,11,FALSE)),0,VLOOKUP($D170,'Overall Individual'!$B$2:$N$103,11,FALSE))</f>
        <v>0</v>
      </c>
      <c r="Y170" s="208"/>
      <c r="Z170" s="153">
        <f>IF(ISNA(VLOOKUP($D170,'Overall Individual'!$B$2:$N$103,12,FALSE)),0,VLOOKUP($D170,'Overall Individual'!$B$2:$N$103,12,FALSE))</f>
        <v>0</v>
      </c>
      <c r="AA170" s="208"/>
    </row>
    <row r="171" spans="1:27" ht="12.75" customHeight="1" thickBot="1" x14ac:dyDescent="0.55000000000000004">
      <c r="A171" s="210"/>
      <c r="B171" s="211"/>
      <c r="C171" s="211"/>
      <c r="D171" s="88" t="s">
        <v>111</v>
      </c>
      <c r="E171" s="80">
        <f>VLOOKUP(D171,Runners!A$1:B$155,2,FALSE)</f>
        <v>155000</v>
      </c>
      <c r="F171" s="214"/>
      <c r="G171" s="216"/>
      <c r="H171" s="74">
        <v>84</v>
      </c>
      <c r="I171" s="209"/>
      <c r="J171" s="75">
        <v>76</v>
      </c>
      <c r="K171" s="209"/>
      <c r="L171" s="75">
        <v>74</v>
      </c>
      <c r="M171" s="209"/>
      <c r="N171" s="76">
        <v>74</v>
      </c>
      <c r="O171" s="219"/>
      <c r="P171" s="154">
        <v>81</v>
      </c>
      <c r="Q171" s="222"/>
      <c r="R171" s="154">
        <f>IF(ISNA(VLOOKUP($D171,'Overall Individual'!$B$2:$N$103,8,FALSE)),0,VLOOKUP($D171,'Overall Individual'!$B$2:$N$103,8,FALSE))</f>
        <v>0</v>
      </c>
      <c r="S171" s="209"/>
      <c r="T171" s="154">
        <f>IF(ISNA(VLOOKUP($D171,'Overall Individual'!$B$2:$N$103,9,FALSE)),0,VLOOKUP($D171,'Overall Individual'!$B$2:$N$103,9,FALSE))</f>
        <v>72</v>
      </c>
      <c r="U171" s="209"/>
      <c r="V171" s="155">
        <f>IF(ISNA(VLOOKUP($D171,'Overall Individual'!$B$2:$N$103,10,FALSE)),0,VLOOKUP($D171,'Overall Individual'!$B$2:$N$103,10,FALSE))</f>
        <v>0</v>
      </c>
      <c r="W171" s="209"/>
      <c r="X171" s="155">
        <f>IF(ISNA(VLOOKUP($D171,'Overall Individual'!$B$2:$N$103,11,FALSE)),0,VLOOKUP($D171,'Overall Individual'!$B$2:$N$103,11,FALSE))</f>
        <v>77</v>
      </c>
      <c r="Y171" s="209"/>
      <c r="Z171" s="155">
        <f>IF(ISNA(VLOOKUP($D171,'Overall Individual'!$B$2:$N$103,12,FALSE)),0,VLOOKUP($D171,'Overall Individual'!$B$2:$N$103,12,FALSE))</f>
        <v>0</v>
      </c>
      <c r="AA171" s="209"/>
    </row>
    <row r="172" spans="1:27" ht="12.75" customHeight="1" thickTop="1" x14ac:dyDescent="0.5">
      <c r="A172" s="210">
        <v>35</v>
      </c>
      <c r="B172" s="211" t="s">
        <v>207</v>
      </c>
      <c r="C172" s="211" t="s">
        <v>20</v>
      </c>
      <c r="D172" s="87" t="s">
        <v>92</v>
      </c>
      <c r="E172" s="78">
        <f>VLOOKUP(D172,Runners!A$1:B$155,2,FALSE)</f>
        <v>215000</v>
      </c>
      <c r="F172" s="212">
        <f>SUM(E172:E176)</f>
        <v>975000</v>
      </c>
      <c r="G172" s="215">
        <v>3</v>
      </c>
      <c r="H172" s="66">
        <v>64</v>
      </c>
      <c r="I172" s="207">
        <v>308</v>
      </c>
      <c r="J172" s="68">
        <v>38</v>
      </c>
      <c r="K172" s="207">
        <v>238</v>
      </c>
      <c r="L172" s="68">
        <v>43</v>
      </c>
      <c r="M172" s="207">
        <v>300</v>
      </c>
      <c r="N172" s="79">
        <v>0</v>
      </c>
      <c r="O172" s="217">
        <v>265</v>
      </c>
      <c r="P172" s="151">
        <v>54</v>
      </c>
      <c r="Q172" s="220">
        <v>257</v>
      </c>
      <c r="R172" s="151">
        <f>IF(ISNA(VLOOKUP($D172,'Overall Individual'!$B$2:$N$103,8,FALSE)),0,VLOOKUP($D172,'Overall Individual'!$B$2:$N$103,8,FALSE))</f>
        <v>0</v>
      </c>
      <c r="S172" s="207">
        <f>SUM(R172:R176)</f>
        <v>315</v>
      </c>
      <c r="T172" s="151">
        <f>IF(ISNA(VLOOKUP($D172,'Overall Individual'!$B$2:$N$103,9,FALSE)),0,VLOOKUP($D172,'Overall Individual'!$B$2:$N$103,9,FALSE))</f>
        <v>0</v>
      </c>
      <c r="U172" s="207">
        <f>SUM(T172:T176)</f>
        <v>309</v>
      </c>
      <c r="V172" s="152">
        <f>IF(ISNA(VLOOKUP($D172,'Overall Individual'!$B$2:$N$103,10,FALSE)),0,VLOOKUP($D172,'Overall Individual'!$B$2:$N$103,10,FALSE))</f>
        <v>0</v>
      </c>
      <c r="W172" s="207">
        <f>SUM(V172:V176)</f>
        <v>178</v>
      </c>
      <c r="X172" s="152">
        <f>IF(ISNA(VLOOKUP($D172,'Overall Individual'!$B$2:$N$103,11,FALSE)),0,VLOOKUP($D172,'Overall Individual'!$B$2:$N$103,11,FALSE))</f>
        <v>0</v>
      </c>
      <c r="Y172" s="207">
        <f>SUM(X172:X176)</f>
        <v>163</v>
      </c>
      <c r="Z172" s="152">
        <f>IF(ISNA(VLOOKUP($D172,'Overall Individual'!$B$2:$N$103,12,FALSE)),0,VLOOKUP($D172,'Overall Individual'!$B$2:$N$103,12,FALSE))</f>
        <v>0</v>
      </c>
      <c r="AA172" s="207">
        <f>SUM(Z172:Z176)</f>
        <v>0</v>
      </c>
    </row>
    <row r="173" spans="1:27" ht="12.75" customHeight="1" x14ac:dyDescent="0.5">
      <c r="A173" s="210"/>
      <c r="B173" s="211"/>
      <c r="C173" s="211"/>
      <c r="D173" s="87" t="s">
        <v>9</v>
      </c>
      <c r="E173" s="65">
        <f>VLOOKUP(D173,Runners!A$1:B$155,2,FALSE)</f>
        <v>230000</v>
      </c>
      <c r="F173" s="213"/>
      <c r="G173" s="208"/>
      <c r="H173" s="70">
        <v>86</v>
      </c>
      <c r="I173" s="208"/>
      <c r="J173" s="71">
        <v>78</v>
      </c>
      <c r="K173" s="208"/>
      <c r="L173" s="71">
        <v>83</v>
      </c>
      <c r="M173" s="208"/>
      <c r="N173" s="72">
        <v>80</v>
      </c>
      <c r="O173" s="218"/>
      <c r="P173" s="119">
        <v>95</v>
      </c>
      <c r="Q173" s="221"/>
      <c r="R173" s="119">
        <f>IF(ISNA(VLOOKUP($D173,'Overall Individual'!$B$2:$N$103,8,FALSE)),0,VLOOKUP($D173,'Overall Individual'!$B$2:$N$103,8,FALSE))</f>
        <v>88</v>
      </c>
      <c r="S173" s="208"/>
      <c r="T173" s="119">
        <f>IF(ISNA(VLOOKUP($D173,'Overall Individual'!$B$2:$N$103,9,FALSE)),0,VLOOKUP($D173,'Overall Individual'!$B$2:$N$103,9,FALSE))</f>
        <v>74</v>
      </c>
      <c r="U173" s="208"/>
      <c r="V173" s="153">
        <f>IF(ISNA(VLOOKUP($D173,'Overall Individual'!$B$2:$N$103,10,FALSE)),0,VLOOKUP($D173,'Overall Individual'!$B$2:$N$103,10,FALSE))</f>
        <v>83</v>
      </c>
      <c r="W173" s="208"/>
      <c r="X173" s="153">
        <f>IF(ISNA(VLOOKUP($D173,'Overall Individual'!$B$2:$N$103,11,FALSE)),0,VLOOKUP($D173,'Overall Individual'!$B$2:$N$103,11,FALSE))</f>
        <v>0</v>
      </c>
      <c r="Y173" s="208"/>
      <c r="Z173" s="153">
        <f>IF(ISNA(VLOOKUP($D173,'Overall Individual'!$B$2:$N$103,12,FALSE)),0,VLOOKUP($D173,'Overall Individual'!$B$2:$N$103,12,FALSE))</f>
        <v>0</v>
      </c>
      <c r="AA173" s="208"/>
    </row>
    <row r="174" spans="1:27" ht="12.75" customHeight="1" x14ac:dyDescent="0.5">
      <c r="A174" s="210"/>
      <c r="B174" s="211"/>
      <c r="C174" s="211"/>
      <c r="D174" s="87" t="s">
        <v>129</v>
      </c>
      <c r="E174" s="65">
        <f>VLOOKUP(D174,Runners!A$1:B$155,2,FALSE)</f>
        <v>240000</v>
      </c>
      <c r="F174" s="213"/>
      <c r="G174" s="208"/>
      <c r="H174" s="70">
        <v>0</v>
      </c>
      <c r="I174" s="208"/>
      <c r="J174" s="71">
        <v>32</v>
      </c>
      <c r="K174" s="208"/>
      <c r="L174" s="71">
        <v>36</v>
      </c>
      <c r="M174" s="208"/>
      <c r="N174" s="72">
        <v>42</v>
      </c>
      <c r="O174" s="218"/>
      <c r="P174" s="119">
        <v>45</v>
      </c>
      <c r="Q174" s="221"/>
      <c r="R174" s="119">
        <f>IF(ISNA(VLOOKUP($D174,'Overall Individual'!$B$2:$N$103,8,FALSE)),0,VLOOKUP($D174,'Overall Individual'!$B$2:$N$103,8,FALSE))</f>
        <v>94</v>
      </c>
      <c r="S174" s="208"/>
      <c r="T174" s="119">
        <f>IF(ISNA(VLOOKUP($D174,'Overall Individual'!$B$2:$N$103,9,FALSE)),0,VLOOKUP($D174,'Overall Individual'!$B$2:$N$103,9,FALSE))</f>
        <v>94</v>
      </c>
      <c r="U174" s="208"/>
      <c r="V174" s="153">
        <f>IF(ISNA(VLOOKUP($D174,'Overall Individual'!$B$2:$N$103,10,FALSE)),0,VLOOKUP($D174,'Overall Individual'!$B$2:$N$103,10,FALSE))</f>
        <v>95</v>
      </c>
      <c r="W174" s="208"/>
      <c r="X174" s="153">
        <f>IF(ISNA(VLOOKUP($D174,'Overall Individual'!$B$2:$N$103,11,FALSE)),0,VLOOKUP($D174,'Overall Individual'!$B$2:$N$103,11,FALSE))</f>
        <v>93</v>
      </c>
      <c r="Y174" s="208"/>
      <c r="Z174" s="153">
        <f>IF(ISNA(VLOOKUP($D174,'Overall Individual'!$B$2:$N$103,12,FALSE)),0,VLOOKUP($D174,'Overall Individual'!$B$2:$N$103,12,FALSE))</f>
        <v>0</v>
      </c>
      <c r="AA174" s="208"/>
    </row>
    <row r="175" spans="1:27" ht="12.75" customHeight="1" x14ac:dyDescent="0.5">
      <c r="A175" s="210"/>
      <c r="B175" s="211"/>
      <c r="C175" s="211"/>
      <c r="D175" s="87" t="s">
        <v>77</v>
      </c>
      <c r="E175" s="65">
        <f>VLOOKUP(D175,Runners!A$1:B$155,2,FALSE)</f>
        <v>185000</v>
      </c>
      <c r="F175" s="213"/>
      <c r="G175" s="208"/>
      <c r="H175" s="70">
        <v>63</v>
      </c>
      <c r="I175" s="208"/>
      <c r="J175" s="71">
        <v>0</v>
      </c>
      <c r="K175" s="208"/>
      <c r="L175" s="71">
        <v>52</v>
      </c>
      <c r="M175" s="208"/>
      <c r="N175" s="72">
        <v>55</v>
      </c>
      <c r="O175" s="218"/>
      <c r="P175" s="119">
        <v>63</v>
      </c>
      <c r="Q175" s="221"/>
      <c r="R175" s="119">
        <f>IF(ISNA(VLOOKUP($D175,'Overall Individual'!$B$2:$N$103,8,FALSE)),0,VLOOKUP($D175,'Overall Individual'!$B$2:$N$103,8,FALSE))</f>
        <v>47</v>
      </c>
      <c r="S175" s="208"/>
      <c r="T175" s="119">
        <f>IF(ISNA(VLOOKUP($D175,'Overall Individual'!$B$2:$N$103,9,FALSE)),0,VLOOKUP($D175,'Overall Individual'!$B$2:$N$103,9,FALSE))</f>
        <v>53</v>
      </c>
      <c r="U175" s="208"/>
      <c r="V175" s="153">
        <f>IF(ISNA(VLOOKUP($D175,'Overall Individual'!$B$2:$N$103,10,FALSE)),0,VLOOKUP($D175,'Overall Individual'!$B$2:$N$103,10,FALSE))</f>
        <v>0</v>
      </c>
      <c r="W175" s="208"/>
      <c r="X175" s="153">
        <f>IF(ISNA(VLOOKUP($D175,'Overall Individual'!$B$2:$N$103,11,FALSE)),0,VLOOKUP($D175,'Overall Individual'!$B$2:$N$103,11,FALSE))</f>
        <v>70</v>
      </c>
      <c r="Y175" s="208"/>
      <c r="Z175" s="153">
        <f>IF(ISNA(VLOOKUP($D175,'Overall Individual'!$B$2:$N$103,12,FALSE)),0,VLOOKUP($D175,'Overall Individual'!$B$2:$N$103,12,FALSE))</f>
        <v>0</v>
      </c>
      <c r="AA175" s="208"/>
    </row>
    <row r="176" spans="1:27" ht="12.75" customHeight="1" thickBot="1" x14ac:dyDescent="0.55000000000000004">
      <c r="A176" s="210"/>
      <c r="B176" s="211"/>
      <c r="C176" s="211"/>
      <c r="D176" s="88" t="s">
        <v>186</v>
      </c>
      <c r="E176" s="80">
        <f>VLOOKUP(D176,Runners!A$1:B$155,2,FALSE)</f>
        <v>105000</v>
      </c>
      <c r="F176" s="214"/>
      <c r="G176" s="216"/>
      <c r="H176" s="74">
        <v>95</v>
      </c>
      <c r="I176" s="209"/>
      <c r="J176" s="75">
        <v>90</v>
      </c>
      <c r="K176" s="209"/>
      <c r="L176" s="75">
        <v>86</v>
      </c>
      <c r="M176" s="209"/>
      <c r="N176" s="76">
        <v>88</v>
      </c>
      <c r="O176" s="219"/>
      <c r="P176" s="154">
        <v>0</v>
      </c>
      <c r="Q176" s="222"/>
      <c r="R176" s="154">
        <f>IF(ISNA(VLOOKUP($D176,'Overall Individual'!$B$2:$N$103,8,FALSE)),0,VLOOKUP($D176,'Overall Individual'!$B$2:$N$103,8,FALSE))</f>
        <v>86</v>
      </c>
      <c r="S176" s="209"/>
      <c r="T176" s="154">
        <f>IF(ISNA(VLOOKUP($D176,'Overall Individual'!$B$2:$N$103,9,FALSE)),0,VLOOKUP($D176,'Overall Individual'!$B$2:$N$103,9,FALSE))</f>
        <v>88</v>
      </c>
      <c r="U176" s="209"/>
      <c r="V176" s="155">
        <f>IF(ISNA(VLOOKUP($D176,'Overall Individual'!$B$2:$N$103,10,FALSE)),0,VLOOKUP($D176,'Overall Individual'!$B$2:$N$103,10,FALSE))</f>
        <v>0</v>
      </c>
      <c r="W176" s="209"/>
      <c r="X176" s="155">
        <f>IF(ISNA(VLOOKUP($D176,'Overall Individual'!$B$2:$N$103,11,FALSE)),0,VLOOKUP($D176,'Overall Individual'!$B$2:$N$103,11,FALSE))</f>
        <v>0</v>
      </c>
      <c r="Y176" s="209"/>
      <c r="Z176" s="155">
        <f>IF(ISNA(VLOOKUP($D176,'Overall Individual'!$B$2:$N$103,12,FALSE)),0,VLOOKUP($D176,'Overall Individual'!$B$2:$N$103,12,FALSE))</f>
        <v>0</v>
      </c>
      <c r="AA176" s="209"/>
    </row>
    <row r="177" spans="1:27" ht="12.75" customHeight="1" thickTop="1" x14ac:dyDescent="0.5">
      <c r="A177" s="210">
        <v>36</v>
      </c>
      <c r="B177" s="211" t="s">
        <v>232</v>
      </c>
      <c r="C177" s="211" t="s">
        <v>17</v>
      </c>
      <c r="D177" s="87" t="s">
        <v>109</v>
      </c>
      <c r="E177" s="78">
        <f>VLOOKUP(D177,Runners!A$1:B$155,2,FALSE)</f>
        <v>215000</v>
      </c>
      <c r="F177" s="212">
        <f>SUM(E177:E181)</f>
        <v>945000</v>
      </c>
      <c r="G177" s="215">
        <v>3</v>
      </c>
      <c r="H177" s="66">
        <v>97</v>
      </c>
      <c r="I177" s="207">
        <v>353</v>
      </c>
      <c r="J177" s="68">
        <v>95</v>
      </c>
      <c r="K177" s="207">
        <v>350</v>
      </c>
      <c r="L177" s="68">
        <v>94</v>
      </c>
      <c r="M177" s="207">
        <v>408</v>
      </c>
      <c r="N177" s="79">
        <v>96</v>
      </c>
      <c r="O177" s="217">
        <v>423</v>
      </c>
      <c r="P177" s="151">
        <v>83</v>
      </c>
      <c r="Q177" s="220">
        <v>334</v>
      </c>
      <c r="R177" s="151">
        <f>IF(ISNA(VLOOKUP($D177,'Overall Individual'!$B$2:$N$103,8,FALSE)),0,VLOOKUP($D177,'Overall Individual'!$B$2:$N$103,8,FALSE))</f>
        <v>95</v>
      </c>
      <c r="S177" s="207">
        <f>SUM(R177:R181)</f>
        <v>352</v>
      </c>
      <c r="T177" s="151">
        <f>IF(ISNA(VLOOKUP($D177,'Overall Individual'!$B$2:$N$103,9,FALSE)),0,VLOOKUP($D177,'Overall Individual'!$B$2:$N$103,9,FALSE))</f>
        <v>96</v>
      </c>
      <c r="U177" s="207">
        <f>SUM(T177:T181)</f>
        <v>425</v>
      </c>
      <c r="V177" s="152">
        <f>IF(ISNA(VLOOKUP($D177,'Overall Individual'!$B$2:$N$103,10,FALSE)),0,VLOOKUP($D177,'Overall Individual'!$B$2:$N$103,10,FALSE))</f>
        <v>100</v>
      </c>
      <c r="W177" s="207">
        <f>SUM(V177:V181)</f>
        <v>282</v>
      </c>
      <c r="X177" s="152">
        <f>IF(ISNA(VLOOKUP($D177,'Overall Individual'!$B$2:$N$103,11,FALSE)),0,VLOOKUP($D177,'Overall Individual'!$B$2:$N$103,11,FALSE))</f>
        <v>97</v>
      </c>
      <c r="Y177" s="207">
        <f>SUM(X177:X181)</f>
        <v>355</v>
      </c>
      <c r="Z177" s="152">
        <f>IF(ISNA(VLOOKUP($D177,'Overall Individual'!$B$2:$N$103,12,FALSE)),0,VLOOKUP($D177,'Overall Individual'!$B$2:$N$103,12,FALSE))</f>
        <v>0</v>
      </c>
      <c r="AA177" s="207">
        <f>SUM(Z177:Z181)</f>
        <v>0</v>
      </c>
    </row>
    <row r="178" spans="1:27" ht="12.75" customHeight="1" x14ac:dyDescent="0.5">
      <c r="A178" s="210"/>
      <c r="B178" s="211"/>
      <c r="C178" s="211"/>
      <c r="D178" s="87" t="s">
        <v>186</v>
      </c>
      <c r="E178" s="65">
        <f>VLOOKUP(D178,Runners!A$1:B$155,2,FALSE)</f>
        <v>105000</v>
      </c>
      <c r="F178" s="213"/>
      <c r="G178" s="208"/>
      <c r="H178" s="70">
        <v>95</v>
      </c>
      <c r="I178" s="208"/>
      <c r="J178" s="71">
        <v>90</v>
      </c>
      <c r="K178" s="208"/>
      <c r="L178" s="71">
        <v>86</v>
      </c>
      <c r="M178" s="208"/>
      <c r="N178" s="72">
        <v>88</v>
      </c>
      <c r="O178" s="218"/>
      <c r="P178" s="119">
        <v>0</v>
      </c>
      <c r="Q178" s="221"/>
      <c r="R178" s="119">
        <f>IF(ISNA(VLOOKUP($D178,'Overall Individual'!$B$2:$N$103,8,FALSE)),0,VLOOKUP($D178,'Overall Individual'!$B$2:$N$103,8,FALSE))</f>
        <v>86</v>
      </c>
      <c r="S178" s="208"/>
      <c r="T178" s="119">
        <f>IF(ISNA(VLOOKUP($D178,'Overall Individual'!$B$2:$N$103,9,FALSE)),0,VLOOKUP($D178,'Overall Individual'!$B$2:$N$103,9,FALSE))</f>
        <v>88</v>
      </c>
      <c r="U178" s="208"/>
      <c r="V178" s="153">
        <f>IF(ISNA(VLOOKUP($D178,'Overall Individual'!$B$2:$N$103,10,FALSE)),0,VLOOKUP($D178,'Overall Individual'!$B$2:$N$103,10,FALSE))</f>
        <v>0</v>
      </c>
      <c r="W178" s="208"/>
      <c r="X178" s="153">
        <f>IF(ISNA(VLOOKUP($D178,'Overall Individual'!$B$2:$N$103,11,FALSE)),0,VLOOKUP($D178,'Overall Individual'!$B$2:$N$103,11,FALSE))</f>
        <v>0</v>
      </c>
      <c r="Y178" s="208"/>
      <c r="Z178" s="153">
        <f>IF(ISNA(VLOOKUP($D178,'Overall Individual'!$B$2:$N$103,12,FALSE)),0,VLOOKUP($D178,'Overall Individual'!$B$2:$N$103,12,FALSE))</f>
        <v>0</v>
      </c>
      <c r="AA178" s="208"/>
    </row>
    <row r="179" spans="1:27" ht="12.75" customHeight="1" x14ac:dyDescent="0.5">
      <c r="A179" s="210"/>
      <c r="B179" s="211"/>
      <c r="C179" s="211"/>
      <c r="D179" s="87" t="s">
        <v>3</v>
      </c>
      <c r="E179" s="65">
        <f>VLOOKUP(D179,Runners!A$1:B$155,2,FALSE)</f>
        <v>250000</v>
      </c>
      <c r="F179" s="213"/>
      <c r="G179" s="208"/>
      <c r="H179" s="70">
        <v>0</v>
      </c>
      <c r="I179" s="208"/>
      <c r="J179" s="71">
        <v>89</v>
      </c>
      <c r="K179" s="208"/>
      <c r="L179" s="71">
        <v>84</v>
      </c>
      <c r="M179" s="208"/>
      <c r="N179" s="72">
        <v>93</v>
      </c>
      <c r="O179" s="218"/>
      <c r="P179" s="119">
        <v>92</v>
      </c>
      <c r="Q179" s="221"/>
      <c r="R179" s="119">
        <f>IF(ISNA(VLOOKUP($D179,'Overall Individual'!$B$2:$N$103,8,FALSE)),0,VLOOKUP($D179,'Overall Individual'!$B$2:$N$103,8,FALSE))</f>
        <v>96</v>
      </c>
      <c r="S179" s="208"/>
      <c r="T179" s="119">
        <f>IF(ISNA(VLOOKUP($D179,'Overall Individual'!$B$2:$N$103,9,FALSE)),0,VLOOKUP($D179,'Overall Individual'!$B$2:$N$103,9,FALSE))</f>
        <v>91</v>
      </c>
      <c r="U179" s="208"/>
      <c r="V179" s="153">
        <f>IF(ISNA(VLOOKUP($D179,'Overall Individual'!$B$2:$N$103,10,FALSE)),0,VLOOKUP($D179,'Overall Individual'!$B$2:$N$103,10,FALSE))</f>
        <v>96</v>
      </c>
      <c r="W179" s="208"/>
      <c r="X179" s="153">
        <f>IF(ISNA(VLOOKUP($D179,'Overall Individual'!$B$2:$N$103,11,FALSE)),0,VLOOKUP($D179,'Overall Individual'!$B$2:$N$103,11,FALSE))</f>
        <v>95</v>
      </c>
      <c r="Y179" s="208"/>
      <c r="Z179" s="153">
        <f>IF(ISNA(VLOOKUP($D179,'Overall Individual'!$B$2:$N$103,12,FALSE)),0,VLOOKUP($D179,'Overall Individual'!$B$2:$N$103,12,FALSE))</f>
        <v>0</v>
      </c>
      <c r="AA179" s="208"/>
    </row>
    <row r="180" spans="1:27" ht="12.75" customHeight="1" x14ac:dyDescent="0.5">
      <c r="A180" s="210"/>
      <c r="B180" s="211"/>
      <c r="C180" s="211"/>
      <c r="D180" s="87" t="s">
        <v>141</v>
      </c>
      <c r="E180" s="65">
        <f>VLOOKUP(D180,Runners!A$1:B$155,2,FALSE)</f>
        <v>220000</v>
      </c>
      <c r="F180" s="213"/>
      <c r="G180" s="208"/>
      <c r="H180" s="70">
        <v>77</v>
      </c>
      <c r="I180" s="208"/>
      <c r="J180" s="71">
        <v>0</v>
      </c>
      <c r="K180" s="208"/>
      <c r="L180" s="71">
        <v>70</v>
      </c>
      <c r="M180" s="208"/>
      <c r="N180" s="72">
        <v>72</v>
      </c>
      <c r="O180" s="218"/>
      <c r="P180" s="119">
        <v>78</v>
      </c>
      <c r="Q180" s="221"/>
      <c r="R180" s="119">
        <f>IF(ISNA(VLOOKUP($D180,'Overall Individual'!$B$2:$N$103,8,FALSE)),0,VLOOKUP($D180,'Overall Individual'!$B$2:$N$103,8,FALSE))</f>
        <v>75</v>
      </c>
      <c r="S180" s="208"/>
      <c r="T180" s="119">
        <f>IF(ISNA(VLOOKUP($D180,'Overall Individual'!$B$2:$N$103,9,FALSE)),0,VLOOKUP($D180,'Overall Individual'!$B$2:$N$103,9,FALSE))</f>
        <v>78</v>
      </c>
      <c r="U180" s="208"/>
      <c r="V180" s="153">
        <f>IF(ISNA(VLOOKUP($D180,'Overall Individual'!$B$2:$N$103,10,FALSE)),0,VLOOKUP($D180,'Overall Individual'!$B$2:$N$103,10,FALSE))</f>
        <v>86</v>
      </c>
      <c r="W180" s="208"/>
      <c r="X180" s="153">
        <f>IF(ISNA(VLOOKUP($D180,'Overall Individual'!$B$2:$N$103,11,FALSE)),0,VLOOKUP($D180,'Overall Individual'!$B$2:$N$103,11,FALSE))</f>
        <v>86</v>
      </c>
      <c r="Y180" s="208"/>
      <c r="Z180" s="153">
        <f>IF(ISNA(VLOOKUP($D180,'Overall Individual'!$B$2:$N$103,12,FALSE)),0,VLOOKUP($D180,'Overall Individual'!$B$2:$N$103,12,FALSE))</f>
        <v>0</v>
      </c>
      <c r="AA180" s="208"/>
    </row>
    <row r="181" spans="1:27" ht="12.75" customHeight="1" thickBot="1" x14ac:dyDescent="0.55000000000000004">
      <c r="A181" s="210"/>
      <c r="B181" s="211"/>
      <c r="C181" s="211"/>
      <c r="D181" s="88" t="s">
        <v>111</v>
      </c>
      <c r="E181" s="80">
        <f>VLOOKUP(D181,Runners!A$1:B$155,2,FALSE)</f>
        <v>155000</v>
      </c>
      <c r="F181" s="214"/>
      <c r="G181" s="216"/>
      <c r="H181" s="74">
        <v>84</v>
      </c>
      <c r="I181" s="209"/>
      <c r="J181" s="75">
        <v>76</v>
      </c>
      <c r="K181" s="209"/>
      <c r="L181" s="75">
        <v>74</v>
      </c>
      <c r="M181" s="209"/>
      <c r="N181" s="76">
        <v>74</v>
      </c>
      <c r="O181" s="219"/>
      <c r="P181" s="154">
        <v>81</v>
      </c>
      <c r="Q181" s="222"/>
      <c r="R181" s="154">
        <f>IF(ISNA(VLOOKUP($D181,'Overall Individual'!$B$2:$N$103,8,FALSE)),0,VLOOKUP($D181,'Overall Individual'!$B$2:$N$103,8,FALSE))</f>
        <v>0</v>
      </c>
      <c r="S181" s="209"/>
      <c r="T181" s="154">
        <f>IF(ISNA(VLOOKUP($D181,'Overall Individual'!$B$2:$N$103,9,FALSE)),0,VLOOKUP($D181,'Overall Individual'!$B$2:$N$103,9,FALSE))</f>
        <v>72</v>
      </c>
      <c r="U181" s="209"/>
      <c r="V181" s="155">
        <f>IF(ISNA(VLOOKUP($D181,'Overall Individual'!$B$2:$N$103,10,FALSE)),0,VLOOKUP($D181,'Overall Individual'!$B$2:$N$103,10,FALSE))</f>
        <v>0</v>
      </c>
      <c r="W181" s="209"/>
      <c r="X181" s="155">
        <f>IF(ISNA(VLOOKUP($D181,'Overall Individual'!$B$2:$N$103,11,FALSE)),0,VLOOKUP($D181,'Overall Individual'!$B$2:$N$103,11,FALSE))</f>
        <v>77</v>
      </c>
      <c r="Y181" s="209"/>
      <c r="Z181" s="155">
        <f>IF(ISNA(VLOOKUP($D181,'Overall Individual'!$B$2:$N$103,12,FALSE)),0,VLOOKUP($D181,'Overall Individual'!$B$2:$N$103,12,FALSE))</f>
        <v>0</v>
      </c>
      <c r="AA181" s="209"/>
    </row>
    <row r="182" spans="1:27" ht="12.75" customHeight="1" thickTop="1" x14ac:dyDescent="0.5">
      <c r="A182" s="210">
        <v>37</v>
      </c>
      <c r="B182" s="211" t="s">
        <v>208</v>
      </c>
      <c r="C182" s="211" t="s">
        <v>92</v>
      </c>
      <c r="D182" s="104" t="s">
        <v>129</v>
      </c>
      <c r="E182" s="78">
        <f>VLOOKUP(D182,Runners!A$1:B$155,2,FALSE)</f>
        <v>240000</v>
      </c>
      <c r="F182" s="212">
        <f>SUM(E182:E186)</f>
        <v>990000</v>
      </c>
      <c r="G182" s="215">
        <v>3</v>
      </c>
      <c r="H182" s="66">
        <v>96</v>
      </c>
      <c r="I182" s="207">
        <v>286</v>
      </c>
      <c r="J182" s="68">
        <v>93</v>
      </c>
      <c r="K182" s="207">
        <v>389</v>
      </c>
      <c r="L182" s="68">
        <v>89</v>
      </c>
      <c r="M182" s="207">
        <v>400</v>
      </c>
      <c r="N182" s="79">
        <v>95</v>
      </c>
      <c r="O182" s="217">
        <v>411</v>
      </c>
      <c r="P182" s="151">
        <v>97</v>
      </c>
      <c r="Q182" s="220">
        <v>321</v>
      </c>
      <c r="R182" s="151">
        <f>IF(ISNA(VLOOKUP($D182,'Overall Individual'!$B$2:$N$103,8,FALSE)),0,VLOOKUP($D182,'Overall Individual'!$B$2:$N$103,8,FALSE))</f>
        <v>94</v>
      </c>
      <c r="S182" s="207">
        <f>SUM(R182:R186)</f>
        <v>282</v>
      </c>
      <c r="T182" s="151">
        <f>IF(ISNA(VLOOKUP($D182,'Overall Individual'!$B$2:$N$103,9,FALSE)),0,VLOOKUP($D182,'Overall Individual'!$B$2:$N$103,9,FALSE))</f>
        <v>94</v>
      </c>
      <c r="U182" s="207">
        <f>SUM(T182:T186)</f>
        <v>439</v>
      </c>
      <c r="V182" s="152">
        <f>IF(ISNA(VLOOKUP($D182,'Overall Individual'!$B$2:$N$103,10,FALSE)),0,VLOOKUP($D182,'Overall Individual'!$B$2:$N$103,10,FALSE))</f>
        <v>95</v>
      </c>
      <c r="W182" s="207">
        <f>SUM(V182:V186)</f>
        <v>368</v>
      </c>
      <c r="X182" s="152">
        <f>IF(ISNA(VLOOKUP($D182,'Overall Individual'!$B$2:$N$103,11,FALSE)),0,VLOOKUP($D182,'Overall Individual'!$B$2:$N$103,11,FALSE))</f>
        <v>93</v>
      </c>
      <c r="Y182" s="207">
        <f>SUM(X182:X186)</f>
        <v>354</v>
      </c>
      <c r="Z182" s="152">
        <f>IF(ISNA(VLOOKUP($D182,'Overall Individual'!$B$2:$N$103,12,FALSE)),0,VLOOKUP($D182,'Overall Individual'!$B$2:$N$103,12,FALSE))</f>
        <v>0</v>
      </c>
      <c r="AA182" s="207">
        <f>SUM(Z182:Z186)</f>
        <v>0</v>
      </c>
    </row>
    <row r="183" spans="1:27" ht="12.75" customHeight="1" x14ac:dyDescent="0.5">
      <c r="A183" s="210"/>
      <c r="B183" s="211"/>
      <c r="C183" s="211"/>
      <c r="D183" s="104" t="s">
        <v>140</v>
      </c>
      <c r="E183" s="65">
        <f>VLOOKUP(D183,Runners!A$1:B$155,2,FALSE)</f>
        <v>220000</v>
      </c>
      <c r="F183" s="213"/>
      <c r="G183" s="208"/>
      <c r="H183" s="70">
        <v>93</v>
      </c>
      <c r="I183" s="208"/>
      <c r="J183" s="71">
        <v>81</v>
      </c>
      <c r="K183" s="208"/>
      <c r="L183" s="71">
        <v>90</v>
      </c>
      <c r="M183" s="208"/>
      <c r="N183" s="72">
        <v>92</v>
      </c>
      <c r="O183" s="218"/>
      <c r="P183" s="119">
        <v>96</v>
      </c>
      <c r="Q183" s="221"/>
      <c r="R183" s="119">
        <f>IF(ISNA(VLOOKUP($D183,'Overall Individual'!$B$2:$N$103,8,FALSE)),0,VLOOKUP($D183,'Overall Individual'!$B$2:$N$103,8,FALSE))</f>
        <v>93</v>
      </c>
      <c r="S183" s="208"/>
      <c r="T183" s="119">
        <f>IF(ISNA(VLOOKUP($D183,'Overall Individual'!$B$2:$N$103,9,FALSE)),0,VLOOKUP($D183,'Overall Individual'!$B$2:$N$103,9,FALSE))</f>
        <v>92</v>
      </c>
      <c r="U183" s="208"/>
      <c r="V183" s="153">
        <f>IF(ISNA(VLOOKUP($D183,'Overall Individual'!$B$2:$N$103,10,FALSE)),0,VLOOKUP($D183,'Overall Individual'!$B$2:$N$103,10,FALSE))</f>
        <v>82</v>
      </c>
      <c r="W183" s="208"/>
      <c r="X183" s="153">
        <f>IF(ISNA(VLOOKUP($D183,'Overall Individual'!$B$2:$N$103,11,FALSE)),0,VLOOKUP($D183,'Overall Individual'!$B$2:$N$103,11,FALSE))</f>
        <v>0</v>
      </c>
      <c r="Y183" s="208"/>
      <c r="Z183" s="153">
        <f>IF(ISNA(VLOOKUP($D183,'Overall Individual'!$B$2:$N$103,12,FALSE)),0,VLOOKUP($D183,'Overall Individual'!$B$2:$N$103,12,FALSE))</f>
        <v>0</v>
      </c>
      <c r="AA183" s="208"/>
    </row>
    <row r="184" spans="1:27" ht="12.75" customHeight="1" x14ac:dyDescent="0.5">
      <c r="A184" s="210"/>
      <c r="B184" s="211"/>
      <c r="C184" s="211"/>
      <c r="D184" s="104" t="s">
        <v>109</v>
      </c>
      <c r="E184" s="65">
        <f>VLOOKUP(D184,Runners!A$1:B$155,2,FALSE)</f>
        <v>215000</v>
      </c>
      <c r="F184" s="213"/>
      <c r="G184" s="208"/>
      <c r="H184" s="70">
        <v>97</v>
      </c>
      <c r="I184" s="208"/>
      <c r="J184" s="71">
        <v>95</v>
      </c>
      <c r="K184" s="208"/>
      <c r="L184" s="71">
        <v>94</v>
      </c>
      <c r="M184" s="208"/>
      <c r="N184" s="72">
        <v>96</v>
      </c>
      <c r="O184" s="218"/>
      <c r="P184" s="119">
        <v>83</v>
      </c>
      <c r="Q184" s="221"/>
      <c r="R184" s="119">
        <f>IF(ISNA(VLOOKUP($D184,'Overall Individual'!$B$2:$N$103,8,FALSE)),0,VLOOKUP($D184,'Overall Individual'!$B$2:$N$103,8,FALSE))</f>
        <v>95</v>
      </c>
      <c r="S184" s="208"/>
      <c r="T184" s="119">
        <f>IF(ISNA(VLOOKUP($D184,'Overall Individual'!$B$2:$N$103,9,FALSE)),0,VLOOKUP($D184,'Overall Individual'!$B$2:$N$103,9,FALSE))</f>
        <v>96</v>
      </c>
      <c r="U184" s="208"/>
      <c r="V184" s="153">
        <f>IF(ISNA(VLOOKUP($D184,'Overall Individual'!$B$2:$N$103,10,FALSE)),0,VLOOKUP($D184,'Overall Individual'!$B$2:$N$103,10,FALSE))</f>
        <v>100</v>
      </c>
      <c r="W184" s="208"/>
      <c r="X184" s="153">
        <f>IF(ISNA(VLOOKUP($D184,'Overall Individual'!$B$2:$N$103,11,FALSE)),0,VLOOKUP($D184,'Overall Individual'!$B$2:$N$103,11,FALSE))</f>
        <v>97</v>
      </c>
      <c r="Y184" s="208"/>
      <c r="Z184" s="153">
        <f>IF(ISNA(VLOOKUP($D184,'Overall Individual'!$B$2:$N$103,12,FALSE)),0,VLOOKUP($D184,'Overall Individual'!$B$2:$N$103,12,FALSE))</f>
        <v>0</v>
      </c>
      <c r="AA184" s="208"/>
    </row>
    <row r="185" spans="1:27" ht="12.75" customHeight="1" x14ac:dyDescent="0.5">
      <c r="A185" s="210"/>
      <c r="B185" s="211"/>
      <c r="C185" s="211"/>
      <c r="D185" s="104" t="s">
        <v>111</v>
      </c>
      <c r="E185" s="65">
        <f>VLOOKUP(D185,Runners!A$1:B$155,2,FALSE)</f>
        <v>155000</v>
      </c>
      <c r="F185" s="213"/>
      <c r="G185" s="208"/>
      <c r="H185" s="70">
        <v>0</v>
      </c>
      <c r="I185" s="208"/>
      <c r="J185" s="71">
        <v>32</v>
      </c>
      <c r="K185" s="208"/>
      <c r="L185" s="71">
        <v>36</v>
      </c>
      <c r="M185" s="208"/>
      <c r="N185" s="72">
        <v>42</v>
      </c>
      <c r="O185" s="218"/>
      <c r="P185" s="119">
        <v>45</v>
      </c>
      <c r="Q185" s="221"/>
      <c r="R185" s="119">
        <f>IF(ISNA(VLOOKUP($D185,'Overall Individual'!$B$2:$N$103,8,FALSE)),0,VLOOKUP($D185,'Overall Individual'!$B$2:$N$103,8,FALSE))</f>
        <v>0</v>
      </c>
      <c r="S185" s="208"/>
      <c r="T185" s="119">
        <f>IF(ISNA(VLOOKUP($D185,'Overall Individual'!$B$2:$N$103,9,FALSE)),0,VLOOKUP($D185,'Overall Individual'!$B$2:$N$103,9,FALSE))</f>
        <v>72</v>
      </c>
      <c r="U185" s="208"/>
      <c r="V185" s="153">
        <f>IF(ISNA(VLOOKUP($D185,'Overall Individual'!$B$2:$N$103,10,FALSE)),0,VLOOKUP($D185,'Overall Individual'!$B$2:$N$103,10,FALSE))</f>
        <v>0</v>
      </c>
      <c r="W185" s="208"/>
      <c r="X185" s="153">
        <f>IF(ISNA(VLOOKUP($D185,'Overall Individual'!$B$2:$N$103,11,FALSE)),0,VLOOKUP($D185,'Overall Individual'!$B$2:$N$103,11,FALSE))</f>
        <v>77</v>
      </c>
      <c r="Y185" s="208"/>
      <c r="Z185" s="153">
        <f>IF(ISNA(VLOOKUP($D185,'Overall Individual'!$B$2:$N$103,12,FALSE)),0,VLOOKUP($D185,'Overall Individual'!$B$2:$N$103,12,FALSE))</f>
        <v>0</v>
      </c>
      <c r="AA185" s="208"/>
    </row>
    <row r="186" spans="1:27" ht="12.75" customHeight="1" thickBot="1" x14ac:dyDescent="0.55000000000000004">
      <c r="A186" s="210"/>
      <c r="B186" s="211"/>
      <c r="C186" s="211"/>
      <c r="D186" s="168" t="s">
        <v>131</v>
      </c>
      <c r="E186" s="80">
        <f>VLOOKUP(D186,Runners!A$1:B$155,2,FALSE)</f>
        <v>160000</v>
      </c>
      <c r="F186" s="214"/>
      <c r="G186" s="216"/>
      <c r="H186" s="74">
        <v>0</v>
      </c>
      <c r="I186" s="209"/>
      <c r="J186" s="75">
        <v>88</v>
      </c>
      <c r="K186" s="209"/>
      <c r="L186" s="75">
        <v>91</v>
      </c>
      <c r="M186" s="209"/>
      <c r="N186" s="76">
        <v>86</v>
      </c>
      <c r="O186" s="219"/>
      <c r="P186" s="154">
        <v>0</v>
      </c>
      <c r="Q186" s="222"/>
      <c r="R186" s="154">
        <f>IF(ISNA(VLOOKUP($D186,'Overall Individual'!$B$2:$N$103,8,FALSE)),0,VLOOKUP($D186,'Overall Individual'!$B$2:$N$103,8,FALSE))</f>
        <v>0</v>
      </c>
      <c r="S186" s="209"/>
      <c r="T186" s="154">
        <f>IF(ISNA(VLOOKUP($D186,'Overall Individual'!$B$2:$N$103,9,FALSE)),0,VLOOKUP($D186,'Overall Individual'!$B$2:$N$103,9,FALSE))</f>
        <v>85</v>
      </c>
      <c r="U186" s="209"/>
      <c r="V186" s="155">
        <f>IF(ISNA(VLOOKUP($D186,'Overall Individual'!$B$2:$N$103,10,FALSE)),0,VLOOKUP($D186,'Overall Individual'!$B$2:$N$103,10,FALSE))</f>
        <v>91</v>
      </c>
      <c r="W186" s="209"/>
      <c r="X186" s="155">
        <f>IF(ISNA(VLOOKUP($D186,'Overall Individual'!$B$2:$N$103,11,FALSE)),0,VLOOKUP($D186,'Overall Individual'!$B$2:$N$103,11,FALSE))</f>
        <v>87</v>
      </c>
      <c r="Y186" s="209"/>
      <c r="Z186" s="155">
        <f>IF(ISNA(VLOOKUP($D186,'Overall Individual'!$B$2:$N$103,12,FALSE)),0,VLOOKUP($D186,'Overall Individual'!$B$2:$N$103,12,FALSE))</f>
        <v>0</v>
      </c>
      <c r="AA186" s="209"/>
    </row>
    <row r="187" spans="1:27" ht="12.75" customHeight="1" thickTop="1" x14ac:dyDescent="0.5">
      <c r="A187" s="210">
        <v>38</v>
      </c>
      <c r="B187" s="211" t="s">
        <v>209</v>
      </c>
      <c r="C187" s="211" t="s">
        <v>210</v>
      </c>
      <c r="D187" s="87" t="s">
        <v>147</v>
      </c>
      <c r="E187" s="78">
        <f>VLOOKUP(D187,Runners!A$1:B$155,2,FALSE)</f>
        <v>190000</v>
      </c>
      <c r="F187" s="212">
        <f>SUM(E187:E191)</f>
        <v>1000000</v>
      </c>
      <c r="G187" s="215">
        <v>3</v>
      </c>
      <c r="H187" s="66">
        <v>76</v>
      </c>
      <c r="I187" s="207">
        <v>412</v>
      </c>
      <c r="J187" s="68">
        <v>63</v>
      </c>
      <c r="K187" s="207">
        <v>357</v>
      </c>
      <c r="L187" s="68">
        <v>60</v>
      </c>
      <c r="M187" s="207">
        <v>293</v>
      </c>
      <c r="N187" s="79">
        <v>66</v>
      </c>
      <c r="O187" s="217">
        <v>331</v>
      </c>
      <c r="P187" s="151">
        <v>71</v>
      </c>
      <c r="Q187" s="220">
        <v>286</v>
      </c>
      <c r="R187" s="151">
        <f>IF(ISNA(VLOOKUP($D187,'Overall Individual'!$B$2:$N$103,8,FALSE)),0,VLOOKUP($D187,'Overall Individual'!$B$2:$N$103,8,FALSE))</f>
        <v>66</v>
      </c>
      <c r="S187" s="207">
        <f>SUM(R187:R191)</f>
        <v>328</v>
      </c>
      <c r="T187" s="151">
        <f>IF(ISNA(VLOOKUP($D187,'Overall Individual'!$B$2:$N$103,9,FALSE)),0,VLOOKUP($D187,'Overall Individual'!$B$2:$N$103,9,FALSE))</f>
        <v>64</v>
      </c>
      <c r="U187" s="207">
        <f>SUM(T187:T191)</f>
        <v>319</v>
      </c>
      <c r="V187" s="152">
        <f>IF(ISNA(VLOOKUP($D187,'Overall Individual'!$B$2:$N$103,10,FALSE)),0,VLOOKUP($D187,'Overall Individual'!$B$2:$N$103,10,FALSE))</f>
        <v>78</v>
      </c>
      <c r="W187" s="207">
        <f>SUM(V187:V191)</f>
        <v>160</v>
      </c>
      <c r="X187" s="152">
        <f>IF(ISNA(VLOOKUP($D187,'Overall Individual'!$B$2:$N$103,11,FALSE)),0,VLOOKUP($D187,'Overall Individual'!$B$2:$N$103,11,FALSE))</f>
        <v>76</v>
      </c>
      <c r="Y187" s="207">
        <f>SUM(X187:X191)</f>
        <v>251</v>
      </c>
      <c r="Z187" s="152">
        <f>IF(ISNA(VLOOKUP($D187,'Overall Individual'!$B$2:$N$103,12,FALSE)),0,VLOOKUP($D187,'Overall Individual'!$B$2:$N$103,12,FALSE))</f>
        <v>0</v>
      </c>
      <c r="AA187" s="207">
        <f>SUM(Z187:Z191)</f>
        <v>0</v>
      </c>
    </row>
    <row r="188" spans="1:27" ht="12.75" customHeight="1" x14ac:dyDescent="0.5">
      <c r="A188" s="210"/>
      <c r="B188" s="211"/>
      <c r="C188" s="211"/>
      <c r="D188" s="87" t="s">
        <v>149</v>
      </c>
      <c r="E188" s="65">
        <f>VLOOKUP(D188,Runners!A$1:B$155,2,FALSE)</f>
        <v>180000</v>
      </c>
      <c r="F188" s="213"/>
      <c r="G188" s="208"/>
      <c r="H188" s="70">
        <v>99</v>
      </c>
      <c r="I188" s="208"/>
      <c r="J188" s="71">
        <v>100</v>
      </c>
      <c r="K188" s="208"/>
      <c r="L188" s="71">
        <v>100</v>
      </c>
      <c r="M188" s="208"/>
      <c r="N188" s="72">
        <v>100</v>
      </c>
      <c r="O188" s="218"/>
      <c r="P188" s="119">
        <v>0</v>
      </c>
      <c r="Q188" s="221"/>
      <c r="R188" s="119">
        <f>IF(ISNA(VLOOKUP($D188,'Overall Individual'!$B$2:$N$103,8,FALSE)),0,VLOOKUP($D188,'Overall Individual'!$B$2:$N$103,8,FALSE))</f>
        <v>99</v>
      </c>
      <c r="S188" s="208"/>
      <c r="T188" s="119">
        <f>IF(ISNA(VLOOKUP($D188,'Overall Individual'!$B$2:$N$103,9,FALSE)),0,VLOOKUP($D188,'Overall Individual'!$B$2:$N$103,9,FALSE))</f>
        <v>100</v>
      </c>
      <c r="U188" s="208"/>
      <c r="V188" s="153">
        <f>IF(ISNA(VLOOKUP($D188,'Overall Individual'!$B$2:$N$103,10,FALSE)),0,VLOOKUP($D188,'Overall Individual'!$B$2:$N$103,10,FALSE))</f>
        <v>0</v>
      </c>
      <c r="W188" s="208"/>
      <c r="X188" s="153">
        <f>IF(ISNA(VLOOKUP($D188,'Overall Individual'!$B$2:$N$103,11,FALSE)),0,VLOOKUP($D188,'Overall Individual'!$B$2:$N$103,11,FALSE))</f>
        <v>100</v>
      </c>
      <c r="Y188" s="208"/>
      <c r="Z188" s="153">
        <f>IF(ISNA(VLOOKUP($D188,'Overall Individual'!$B$2:$N$103,12,FALSE)),0,VLOOKUP($D188,'Overall Individual'!$B$2:$N$103,12,FALSE))</f>
        <v>0</v>
      </c>
      <c r="AA188" s="208"/>
    </row>
    <row r="189" spans="1:27" ht="12.75" customHeight="1" x14ac:dyDescent="0.5">
      <c r="A189" s="210"/>
      <c r="B189" s="211"/>
      <c r="C189" s="211"/>
      <c r="D189" s="87" t="s">
        <v>92</v>
      </c>
      <c r="E189" s="65">
        <f>VLOOKUP(D189,Runners!A$1:B$155,2,FALSE)</f>
        <v>215000</v>
      </c>
      <c r="F189" s="213"/>
      <c r="G189" s="208"/>
      <c r="H189" s="70">
        <v>64</v>
      </c>
      <c r="I189" s="208"/>
      <c r="J189" s="71">
        <v>38</v>
      </c>
      <c r="K189" s="208"/>
      <c r="L189" s="71">
        <v>43</v>
      </c>
      <c r="M189" s="208"/>
      <c r="N189" s="72">
        <v>0</v>
      </c>
      <c r="O189" s="218"/>
      <c r="P189" s="119">
        <v>54</v>
      </c>
      <c r="Q189" s="221"/>
      <c r="R189" s="119">
        <f>IF(ISNA(VLOOKUP($D189,'Overall Individual'!$B$2:$N$103,8,FALSE)),0,VLOOKUP($D189,'Overall Individual'!$B$2:$N$103,8,FALSE))</f>
        <v>0</v>
      </c>
      <c r="S189" s="208"/>
      <c r="T189" s="119">
        <f>IF(ISNA(VLOOKUP($D189,'Overall Individual'!$B$2:$N$103,9,FALSE)),0,VLOOKUP($D189,'Overall Individual'!$B$2:$N$103,9,FALSE))</f>
        <v>0</v>
      </c>
      <c r="U189" s="208"/>
      <c r="V189" s="153">
        <f>IF(ISNA(VLOOKUP($D189,'Overall Individual'!$B$2:$N$103,10,FALSE)),0,VLOOKUP($D189,'Overall Individual'!$B$2:$N$103,10,FALSE))</f>
        <v>0</v>
      </c>
      <c r="W189" s="208"/>
      <c r="X189" s="153">
        <f>IF(ISNA(VLOOKUP($D189,'Overall Individual'!$B$2:$N$103,11,FALSE)),0,VLOOKUP($D189,'Overall Individual'!$B$2:$N$103,11,FALSE))</f>
        <v>0</v>
      </c>
      <c r="Y189" s="208"/>
      <c r="Z189" s="153">
        <f>IF(ISNA(VLOOKUP($D189,'Overall Individual'!$B$2:$N$103,12,FALSE)),0,VLOOKUP($D189,'Overall Individual'!$B$2:$N$103,12,FALSE))</f>
        <v>0</v>
      </c>
      <c r="AA189" s="208"/>
    </row>
    <row r="190" spans="1:27" ht="12.75" customHeight="1" x14ac:dyDescent="0.5">
      <c r="A190" s="210"/>
      <c r="B190" s="211"/>
      <c r="C190" s="211"/>
      <c r="D190" s="87" t="s">
        <v>140</v>
      </c>
      <c r="E190" s="65">
        <f>VLOOKUP(D190,Runners!A$1:B$155,2,FALSE)</f>
        <v>220000</v>
      </c>
      <c r="F190" s="213"/>
      <c r="G190" s="208"/>
      <c r="H190" s="70">
        <v>93</v>
      </c>
      <c r="I190" s="208"/>
      <c r="J190" s="71">
        <v>81</v>
      </c>
      <c r="K190" s="208"/>
      <c r="L190" s="71">
        <v>90</v>
      </c>
      <c r="M190" s="208"/>
      <c r="N190" s="72">
        <v>92</v>
      </c>
      <c r="O190" s="218"/>
      <c r="P190" s="119">
        <v>96</v>
      </c>
      <c r="Q190" s="221"/>
      <c r="R190" s="119">
        <f>IF(ISNA(VLOOKUP($D190,'Overall Individual'!$B$2:$N$103,8,FALSE)),0,VLOOKUP($D190,'Overall Individual'!$B$2:$N$103,8,FALSE))</f>
        <v>93</v>
      </c>
      <c r="S190" s="208"/>
      <c r="T190" s="119">
        <f>IF(ISNA(VLOOKUP($D190,'Overall Individual'!$B$2:$N$103,9,FALSE)),0,VLOOKUP($D190,'Overall Individual'!$B$2:$N$103,9,FALSE))</f>
        <v>92</v>
      </c>
      <c r="U190" s="208"/>
      <c r="V190" s="153">
        <f>IF(ISNA(VLOOKUP($D190,'Overall Individual'!$B$2:$N$103,10,FALSE)),0,VLOOKUP($D190,'Overall Individual'!$B$2:$N$103,10,FALSE))</f>
        <v>82</v>
      </c>
      <c r="W190" s="208"/>
      <c r="X190" s="153">
        <f>IF(ISNA(VLOOKUP($D190,'Overall Individual'!$B$2:$N$103,11,FALSE)),0,VLOOKUP($D190,'Overall Individual'!$B$2:$N$103,11,FALSE))</f>
        <v>0</v>
      </c>
      <c r="Y190" s="208"/>
      <c r="Z190" s="153">
        <f>IF(ISNA(VLOOKUP($D190,'Overall Individual'!$B$2:$N$103,12,FALSE)),0,VLOOKUP($D190,'Overall Individual'!$B$2:$N$103,12,FALSE))</f>
        <v>0</v>
      </c>
      <c r="AA190" s="208"/>
    </row>
    <row r="191" spans="1:27" ht="12.75" customHeight="1" thickBot="1" x14ac:dyDescent="0.55000000000000004">
      <c r="A191" s="210"/>
      <c r="B191" s="211"/>
      <c r="C191" s="211"/>
      <c r="D191" s="88" t="s">
        <v>95</v>
      </c>
      <c r="E191" s="80">
        <f>VLOOKUP(D191,Runners!A$1:B$155,2,FALSE)</f>
        <v>195000</v>
      </c>
      <c r="F191" s="214"/>
      <c r="G191" s="216"/>
      <c r="H191" s="74">
        <v>80</v>
      </c>
      <c r="I191" s="209"/>
      <c r="J191" s="75">
        <v>75</v>
      </c>
      <c r="K191" s="209"/>
      <c r="L191" s="75">
        <v>0</v>
      </c>
      <c r="M191" s="209"/>
      <c r="N191" s="76">
        <v>73</v>
      </c>
      <c r="O191" s="219"/>
      <c r="P191" s="154">
        <v>65</v>
      </c>
      <c r="Q191" s="222"/>
      <c r="R191" s="154">
        <f>IF(ISNA(VLOOKUP($D191,'Overall Individual'!$B$2:$N$103,8,FALSE)),0,VLOOKUP($D191,'Overall Individual'!$B$2:$N$103,8,FALSE))</f>
        <v>70</v>
      </c>
      <c r="S191" s="209"/>
      <c r="T191" s="154">
        <f>IF(ISNA(VLOOKUP($D191,'Overall Individual'!$B$2:$N$103,9,FALSE)),0,VLOOKUP($D191,'Overall Individual'!$B$2:$N$103,9,FALSE))</f>
        <v>63</v>
      </c>
      <c r="U191" s="209"/>
      <c r="V191" s="155">
        <f>IF(ISNA(VLOOKUP($D191,'Overall Individual'!$B$2:$N$103,10,FALSE)),0,VLOOKUP($D191,'Overall Individual'!$B$2:$N$103,10,FALSE))</f>
        <v>0</v>
      </c>
      <c r="W191" s="209"/>
      <c r="X191" s="155">
        <f>IF(ISNA(VLOOKUP($D191,'Overall Individual'!$B$2:$N$103,11,FALSE)),0,VLOOKUP($D191,'Overall Individual'!$B$2:$N$103,11,FALSE))</f>
        <v>75</v>
      </c>
      <c r="Y191" s="209"/>
      <c r="Z191" s="155">
        <f>IF(ISNA(VLOOKUP($D191,'Overall Individual'!$B$2:$N$103,12,FALSE)),0,VLOOKUP($D191,'Overall Individual'!$B$2:$N$103,12,FALSE))</f>
        <v>0</v>
      </c>
      <c r="AA191" s="209"/>
    </row>
    <row r="192" spans="1:27" ht="12.75" customHeight="1" thickTop="1" x14ac:dyDescent="0.5">
      <c r="A192" s="210">
        <v>39</v>
      </c>
      <c r="B192" s="211" t="s">
        <v>211</v>
      </c>
      <c r="C192" s="211" t="s">
        <v>210</v>
      </c>
      <c r="D192" s="87" t="s">
        <v>89</v>
      </c>
      <c r="E192" s="78">
        <f>VLOOKUP(D192,Runners!A$1:B$155,2,FALSE)</f>
        <v>180000</v>
      </c>
      <c r="F192" s="212">
        <f>SUM(E192:E196)</f>
        <v>875000</v>
      </c>
      <c r="G192" s="215">
        <v>3</v>
      </c>
      <c r="H192" s="66">
        <v>0</v>
      </c>
      <c r="I192" s="207">
        <v>65</v>
      </c>
      <c r="J192" s="68">
        <v>77</v>
      </c>
      <c r="K192" s="207">
        <v>293</v>
      </c>
      <c r="L192" s="68">
        <v>0</v>
      </c>
      <c r="M192" s="207">
        <v>230</v>
      </c>
      <c r="N192" s="79">
        <v>77</v>
      </c>
      <c r="O192" s="217">
        <v>215</v>
      </c>
      <c r="P192" s="151">
        <v>87</v>
      </c>
      <c r="Q192" s="220">
        <v>344</v>
      </c>
      <c r="R192" s="151">
        <f>IF(ISNA(VLOOKUP($D192,'Overall Individual'!$B$2:$N$103,8,FALSE)),0,VLOOKUP($D192,'Overall Individual'!$B$2:$N$103,8,FALSE))</f>
        <v>81</v>
      </c>
      <c r="S192" s="207">
        <f>SUM(R192:R196)</f>
        <v>325</v>
      </c>
      <c r="T192" s="151">
        <f>IF(ISNA(VLOOKUP($D192,'Overall Individual'!$B$2:$N$103,9,FALSE)),0,VLOOKUP($D192,'Overall Individual'!$B$2:$N$103,9,FALSE))</f>
        <v>0</v>
      </c>
      <c r="U192" s="207">
        <f>SUM(T192:T196)</f>
        <v>234</v>
      </c>
      <c r="V192" s="152">
        <f>IF(ISNA(VLOOKUP($D192,'Overall Individual'!$B$2:$N$103,10,FALSE)),0,VLOOKUP($D192,'Overall Individual'!$B$2:$N$103,10,FALSE))</f>
        <v>0</v>
      </c>
      <c r="W192" s="207">
        <f>SUM(V192:V196)</f>
        <v>248</v>
      </c>
      <c r="X192" s="152">
        <f>IF(ISNA(VLOOKUP($D192,'Overall Individual'!$B$2:$N$103,11,FALSE)),0,VLOOKUP($D192,'Overall Individual'!$B$2:$N$103,11,FALSE))</f>
        <v>91</v>
      </c>
      <c r="Y192" s="207">
        <f>SUM(X192:X196)</f>
        <v>158</v>
      </c>
      <c r="Z192" s="152">
        <f>IF(ISNA(VLOOKUP($D192,'Overall Individual'!$B$2:$N$103,12,FALSE)),0,VLOOKUP($D192,'Overall Individual'!$B$2:$N$103,12,FALSE))</f>
        <v>0</v>
      </c>
      <c r="AA192" s="207">
        <f>SUM(Z192:Z196)</f>
        <v>0</v>
      </c>
    </row>
    <row r="193" spans="1:27" ht="12.75" customHeight="1" x14ac:dyDescent="0.5">
      <c r="A193" s="210"/>
      <c r="B193" s="211"/>
      <c r="C193" s="211"/>
      <c r="D193" s="87" t="s">
        <v>130</v>
      </c>
      <c r="E193" s="65">
        <f>VLOOKUP(D193,Runners!A$1:B$155,2,FALSE)</f>
        <v>195000</v>
      </c>
      <c r="F193" s="213"/>
      <c r="G193" s="208"/>
      <c r="H193" s="70">
        <v>65</v>
      </c>
      <c r="I193" s="208"/>
      <c r="J193" s="71">
        <v>47</v>
      </c>
      <c r="K193" s="208"/>
      <c r="L193" s="71">
        <v>55</v>
      </c>
      <c r="M193" s="208"/>
      <c r="N193" s="72">
        <v>63</v>
      </c>
      <c r="O193" s="218"/>
      <c r="P193" s="119">
        <v>69</v>
      </c>
      <c r="Q193" s="221"/>
      <c r="R193" s="119">
        <f>IF(ISNA(VLOOKUP($D193,'Overall Individual'!$B$2:$N$103,8,FALSE)),0,VLOOKUP($D193,'Overall Individual'!$B$2:$N$103,8,FALSE))</f>
        <v>60</v>
      </c>
      <c r="S193" s="208"/>
      <c r="T193" s="119">
        <f>IF(ISNA(VLOOKUP($D193,'Overall Individual'!$B$2:$N$103,9,FALSE)),0,VLOOKUP($D193,'Overall Individual'!$B$2:$N$103,9,FALSE))</f>
        <v>47</v>
      </c>
      <c r="U193" s="208"/>
      <c r="V193" s="153">
        <f>IF(ISNA(VLOOKUP($D193,'Overall Individual'!$B$2:$N$103,10,FALSE)),0,VLOOKUP($D193,'Overall Individual'!$B$2:$N$103,10,FALSE))</f>
        <v>72</v>
      </c>
      <c r="W193" s="208"/>
      <c r="X193" s="153">
        <f>IF(ISNA(VLOOKUP($D193,'Overall Individual'!$B$2:$N$103,11,FALSE)),0,VLOOKUP($D193,'Overall Individual'!$B$2:$N$103,11,FALSE))</f>
        <v>67</v>
      </c>
      <c r="Y193" s="208"/>
      <c r="Z193" s="153">
        <f>IF(ISNA(VLOOKUP($D193,'Overall Individual'!$B$2:$N$103,12,FALSE)),0,VLOOKUP($D193,'Overall Individual'!$B$2:$N$103,12,FALSE))</f>
        <v>0</v>
      </c>
      <c r="AA193" s="208"/>
    </row>
    <row r="194" spans="1:27" ht="12.75" customHeight="1" x14ac:dyDescent="0.5">
      <c r="A194" s="210"/>
      <c r="B194" s="211"/>
      <c r="C194" s="211"/>
      <c r="D194" s="87" t="s">
        <v>122</v>
      </c>
      <c r="E194" s="65">
        <f>VLOOKUP(D194,Runners!A$1:B$155,2,FALSE)</f>
        <v>175000</v>
      </c>
      <c r="F194" s="213"/>
      <c r="G194" s="208"/>
      <c r="H194" s="70">
        <v>0</v>
      </c>
      <c r="I194" s="208"/>
      <c r="J194" s="71">
        <v>73</v>
      </c>
      <c r="K194" s="208"/>
      <c r="L194" s="71">
        <v>0</v>
      </c>
      <c r="M194" s="208"/>
      <c r="N194" s="72">
        <v>75</v>
      </c>
      <c r="O194" s="218"/>
      <c r="P194" s="119">
        <v>0</v>
      </c>
      <c r="Q194" s="221"/>
      <c r="R194" s="119">
        <f>IF(ISNA(VLOOKUP($D194,'Overall Individual'!$B$2:$N$103,8,FALSE)),0,VLOOKUP($D194,'Overall Individual'!$B$2:$N$103,8,FALSE))</f>
        <v>0</v>
      </c>
      <c r="S194" s="208"/>
      <c r="T194" s="119">
        <f>IF(ISNA(VLOOKUP($D194,'Overall Individual'!$B$2:$N$103,9,FALSE)),0,VLOOKUP($D194,'Overall Individual'!$B$2:$N$103,9,FALSE))</f>
        <v>0</v>
      </c>
      <c r="U194" s="208"/>
      <c r="V194" s="153">
        <f>IF(ISNA(VLOOKUP($D194,'Overall Individual'!$B$2:$N$103,10,FALSE)),0,VLOOKUP($D194,'Overall Individual'!$B$2:$N$103,10,FALSE))</f>
        <v>77</v>
      </c>
      <c r="W194" s="208"/>
      <c r="X194" s="153">
        <f>IF(ISNA(VLOOKUP($D194,'Overall Individual'!$B$2:$N$103,11,FALSE)),0,VLOOKUP($D194,'Overall Individual'!$B$2:$N$103,11,FALSE))</f>
        <v>0</v>
      </c>
      <c r="Y194" s="208"/>
      <c r="Z194" s="153">
        <f>IF(ISNA(VLOOKUP($D194,'Overall Individual'!$B$2:$N$103,12,FALSE)),0,VLOOKUP($D194,'Overall Individual'!$B$2:$N$103,12,FALSE))</f>
        <v>0</v>
      </c>
      <c r="AA194" s="208"/>
    </row>
    <row r="195" spans="1:27" ht="12.75" customHeight="1" x14ac:dyDescent="0.5">
      <c r="A195" s="210"/>
      <c r="B195" s="211"/>
      <c r="C195" s="211"/>
      <c r="D195" s="87" t="s">
        <v>186</v>
      </c>
      <c r="E195" s="65">
        <f>VLOOKUP(D195,Runners!A$1:B$155,2,FALSE)</f>
        <v>105000</v>
      </c>
      <c r="F195" s="213"/>
      <c r="G195" s="208"/>
      <c r="H195" s="70">
        <v>0</v>
      </c>
      <c r="I195" s="208"/>
      <c r="J195" s="71">
        <v>0</v>
      </c>
      <c r="K195" s="208"/>
      <c r="L195" s="71">
        <v>77</v>
      </c>
      <c r="M195" s="208"/>
      <c r="N195" s="72">
        <v>0</v>
      </c>
      <c r="O195" s="218"/>
      <c r="P195" s="119">
        <v>88</v>
      </c>
      <c r="Q195" s="221"/>
      <c r="R195" s="119">
        <f>IF(ISNA(VLOOKUP($D195,'Overall Individual'!$B$2:$N$103,8,FALSE)),0,VLOOKUP($D195,'Overall Individual'!$B$2:$N$103,8,FALSE))</f>
        <v>86</v>
      </c>
      <c r="S195" s="208"/>
      <c r="T195" s="119">
        <f>IF(ISNA(VLOOKUP($D195,'Overall Individual'!$B$2:$N$103,9,FALSE)),0,VLOOKUP($D195,'Overall Individual'!$B$2:$N$103,9,FALSE))</f>
        <v>88</v>
      </c>
      <c r="U195" s="208"/>
      <c r="V195" s="153">
        <f>IF(ISNA(VLOOKUP($D195,'Overall Individual'!$B$2:$N$103,10,FALSE)),0,VLOOKUP($D195,'Overall Individual'!$B$2:$N$103,10,FALSE))</f>
        <v>0</v>
      </c>
      <c r="W195" s="208"/>
      <c r="X195" s="153">
        <f>IF(ISNA(VLOOKUP($D195,'Overall Individual'!$B$2:$N$103,11,FALSE)),0,VLOOKUP($D195,'Overall Individual'!$B$2:$N$103,11,FALSE))</f>
        <v>0</v>
      </c>
      <c r="Y195" s="208"/>
      <c r="Z195" s="153">
        <f>IF(ISNA(VLOOKUP($D195,'Overall Individual'!$B$2:$N$103,12,FALSE)),0,VLOOKUP($D195,'Overall Individual'!$B$2:$N$103,12,FALSE))</f>
        <v>0</v>
      </c>
      <c r="AA195" s="208"/>
    </row>
    <row r="196" spans="1:27" ht="12.75" customHeight="1" thickBot="1" x14ac:dyDescent="0.55000000000000004">
      <c r="A196" s="210"/>
      <c r="B196" s="211"/>
      <c r="C196" s="211"/>
      <c r="D196" s="88" t="s">
        <v>82</v>
      </c>
      <c r="E196" s="80">
        <f>VLOOKUP(D196,Runners!A$1:B$155,2,FALSE)</f>
        <v>220000</v>
      </c>
      <c r="F196" s="214"/>
      <c r="G196" s="216"/>
      <c r="H196" s="74">
        <v>0</v>
      </c>
      <c r="I196" s="209"/>
      <c r="J196" s="75">
        <v>96</v>
      </c>
      <c r="K196" s="209"/>
      <c r="L196" s="75">
        <v>98</v>
      </c>
      <c r="M196" s="209"/>
      <c r="N196" s="76">
        <v>0</v>
      </c>
      <c r="O196" s="219"/>
      <c r="P196" s="154">
        <v>100</v>
      </c>
      <c r="Q196" s="222"/>
      <c r="R196" s="154">
        <f>IF(ISNA(VLOOKUP($D196,'Overall Individual'!$B$2:$N$103,8,FALSE)),0,VLOOKUP($D196,'Overall Individual'!$B$2:$N$103,8,FALSE))</f>
        <v>98</v>
      </c>
      <c r="S196" s="209"/>
      <c r="T196" s="154">
        <f>IF(ISNA(VLOOKUP($D196,'Overall Individual'!$B$2:$N$103,9,FALSE)),0,VLOOKUP($D196,'Overall Individual'!$B$2:$N$103,9,FALSE))</f>
        <v>99</v>
      </c>
      <c r="U196" s="209"/>
      <c r="V196" s="155">
        <f>IF(ISNA(VLOOKUP($D196,'Overall Individual'!$B$2:$N$103,10,FALSE)),0,VLOOKUP($D196,'Overall Individual'!$B$2:$N$103,10,FALSE))</f>
        <v>99</v>
      </c>
      <c r="W196" s="209"/>
      <c r="X196" s="155">
        <f>IF(ISNA(VLOOKUP($D196,'Overall Individual'!$B$2:$N$103,11,FALSE)),0,VLOOKUP($D196,'Overall Individual'!$B$2:$N$103,11,FALSE))</f>
        <v>0</v>
      </c>
      <c r="Y196" s="209"/>
      <c r="Z196" s="155">
        <f>IF(ISNA(VLOOKUP($D196,'Overall Individual'!$B$2:$N$103,12,FALSE)),0,VLOOKUP($D196,'Overall Individual'!$B$2:$N$103,12,FALSE))</f>
        <v>0</v>
      </c>
      <c r="AA196" s="209"/>
    </row>
    <row r="197" spans="1:27" ht="12.75" customHeight="1" thickTop="1" x14ac:dyDescent="0.5">
      <c r="A197" s="210">
        <v>40</v>
      </c>
      <c r="B197" s="211" t="s">
        <v>212</v>
      </c>
      <c r="C197" s="211" t="s">
        <v>78</v>
      </c>
      <c r="D197" s="87" t="s">
        <v>129</v>
      </c>
      <c r="E197" s="78">
        <f>VLOOKUP(D197,Runners!A$1:B$155,2,FALSE)</f>
        <v>240000</v>
      </c>
      <c r="F197" s="212">
        <f>SUM(E197:E201)</f>
        <v>985000</v>
      </c>
      <c r="G197" s="215">
        <v>3</v>
      </c>
      <c r="H197" s="66">
        <v>96</v>
      </c>
      <c r="I197" s="207">
        <v>365</v>
      </c>
      <c r="J197" s="68">
        <v>93</v>
      </c>
      <c r="K197" s="207">
        <v>398</v>
      </c>
      <c r="L197" s="68">
        <v>89</v>
      </c>
      <c r="M197" s="207">
        <v>328</v>
      </c>
      <c r="N197" s="79">
        <v>95</v>
      </c>
      <c r="O197" s="217">
        <v>411</v>
      </c>
      <c r="P197" s="151">
        <v>97</v>
      </c>
      <c r="Q197" s="220">
        <v>404</v>
      </c>
      <c r="R197" s="151">
        <f>IF(ISNA(VLOOKUP($D197,'Overall Individual'!$B$2:$N$103,8,FALSE)),0,VLOOKUP($D197,'Overall Individual'!$B$2:$N$103,8,FALSE))</f>
        <v>94</v>
      </c>
      <c r="S197" s="207">
        <f>SUM(R197:R201)</f>
        <v>412</v>
      </c>
      <c r="T197" s="151">
        <f>IF(ISNA(VLOOKUP($D197,'Overall Individual'!$B$2:$N$103,9,FALSE)),0,VLOOKUP($D197,'Overall Individual'!$B$2:$N$103,9,FALSE))</f>
        <v>94</v>
      </c>
      <c r="U197" s="207">
        <f>SUM(T197:T201)</f>
        <v>400</v>
      </c>
      <c r="V197" s="152">
        <f>IF(ISNA(VLOOKUP($D197,'Overall Individual'!$B$2:$N$103,10,FALSE)),0,VLOOKUP($D197,'Overall Individual'!$B$2:$N$103,10,FALSE))</f>
        <v>95</v>
      </c>
      <c r="W197" s="207">
        <f>SUM(V197:V201)</f>
        <v>367</v>
      </c>
      <c r="X197" s="152">
        <f>IF(ISNA(VLOOKUP($D197,'Overall Individual'!$B$2:$N$103,11,FALSE)),0,VLOOKUP($D197,'Overall Individual'!$B$2:$N$103,11,FALSE))</f>
        <v>93</v>
      </c>
      <c r="Y197" s="207">
        <f>SUM(X197:X201)</f>
        <v>429</v>
      </c>
      <c r="Z197" s="152">
        <f>IF(ISNA(VLOOKUP($D197,'Overall Individual'!$B$2:$N$103,12,FALSE)),0,VLOOKUP($D197,'Overall Individual'!$B$2:$N$103,12,FALSE))</f>
        <v>0</v>
      </c>
      <c r="AA197" s="207">
        <f>SUM(Z197:Z201)</f>
        <v>0</v>
      </c>
    </row>
    <row r="198" spans="1:27" ht="12.75" customHeight="1" x14ac:dyDescent="0.5">
      <c r="A198" s="210"/>
      <c r="B198" s="211"/>
      <c r="C198" s="211"/>
      <c r="D198" s="87" t="s">
        <v>95</v>
      </c>
      <c r="E198" s="65">
        <f>VLOOKUP(D198,Runners!A$1:B$155,2,FALSE)</f>
        <v>195000</v>
      </c>
      <c r="F198" s="213"/>
      <c r="G198" s="208"/>
      <c r="H198" s="70">
        <v>80</v>
      </c>
      <c r="I198" s="208"/>
      <c r="J198" s="71">
        <v>75</v>
      </c>
      <c r="K198" s="208"/>
      <c r="L198" s="71">
        <v>0</v>
      </c>
      <c r="M198" s="208"/>
      <c r="N198" s="72">
        <v>73</v>
      </c>
      <c r="O198" s="218"/>
      <c r="P198" s="119">
        <v>65</v>
      </c>
      <c r="Q198" s="221"/>
      <c r="R198" s="119">
        <f>IF(ISNA(VLOOKUP($D198,'Overall Individual'!$B$2:$N$103,8,FALSE)),0,VLOOKUP($D198,'Overall Individual'!$B$2:$N$103,8,FALSE))</f>
        <v>70</v>
      </c>
      <c r="S198" s="208"/>
      <c r="T198" s="119">
        <f>IF(ISNA(VLOOKUP($D198,'Overall Individual'!$B$2:$N$103,9,FALSE)),0,VLOOKUP($D198,'Overall Individual'!$B$2:$N$103,9,FALSE))</f>
        <v>63</v>
      </c>
      <c r="U198" s="208"/>
      <c r="V198" s="153">
        <f>IF(ISNA(VLOOKUP($D198,'Overall Individual'!$B$2:$N$103,10,FALSE)),0,VLOOKUP($D198,'Overall Individual'!$B$2:$N$103,10,FALSE))</f>
        <v>0</v>
      </c>
      <c r="W198" s="208"/>
      <c r="X198" s="153">
        <f>IF(ISNA(VLOOKUP($D198,'Overall Individual'!$B$2:$N$103,11,FALSE)),0,VLOOKUP($D198,'Overall Individual'!$B$2:$N$103,11,FALSE))</f>
        <v>75</v>
      </c>
      <c r="Y198" s="208"/>
      <c r="Z198" s="153">
        <f>IF(ISNA(VLOOKUP($D198,'Overall Individual'!$B$2:$N$103,12,FALSE)),0,VLOOKUP($D198,'Overall Individual'!$B$2:$N$103,12,FALSE))</f>
        <v>0</v>
      </c>
      <c r="AA198" s="208"/>
    </row>
    <row r="199" spans="1:27" ht="12.75" customHeight="1" x14ac:dyDescent="0.5">
      <c r="A199" s="210"/>
      <c r="B199" s="211"/>
      <c r="C199" s="211"/>
      <c r="D199" s="87" t="s">
        <v>99</v>
      </c>
      <c r="E199" s="65">
        <f>VLOOKUP(D199,Runners!A$1:B$155,2,FALSE)</f>
        <v>230000</v>
      </c>
      <c r="F199" s="213"/>
      <c r="G199" s="208"/>
      <c r="H199" s="70">
        <v>92</v>
      </c>
      <c r="I199" s="208"/>
      <c r="J199" s="71">
        <v>82</v>
      </c>
      <c r="K199" s="208"/>
      <c r="L199" s="71">
        <v>88</v>
      </c>
      <c r="M199" s="208"/>
      <c r="N199" s="72">
        <v>90</v>
      </c>
      <c r="O199" s="218"/>
      <c r="P199" s="119">
        <v>93</v>
      </c>
      <c r="Q199" s="221"/>
      <c r="R199" s="119">
        <f>IF(ISNA(VLOOKUP($D199,'Overall Individual'!$B$2:$N$103,8,FALSE)),0,VLOOKUP($D199,'Overall Individual'!$B$2:$N$103,8,FALSE))</f>
        <v>97</v>
      </c>
      <c r="S199" s="208"/>
      <c r="T199" s="119">
        <f>IF(ISNA(VLOOKUP($D199,'Overall Individual'!$B$2:$N$103,9,FALSE)),0,VLOOKUP($D199,'Overall Individual'!$B$2:$N$103,9,FALSE))</f>
        <v>95</v>
      </c>
      <c r="U199" s="208"/>
      <c r="V199" s="153">
        <f>IF(ISNA(VLOOKUP($D199,'Overall Individual'!$B$2:$N$103,10,FALSE)),0,VLOOKUP($D199,'Overall Individual'!$B$2:$N$103,10,FALSE))</f>
        <v>97</v>
      </c>
      <c r="W199" s="208"/>
      <c r="X199" s="153">
        <f>IF(ISNA(VLOOKUP($D199,'Overall Individual'!$B$2:$N$103,11,FALSE)),0,VLOOKUP($D199,'Overall Individual'!$B$2:$N$103,11,FALSE))</f>
        <v>92</v>
      </c>
      <c r="Y199" s="208"/>
      <c r="Z199" s="153">
        <f>IF(ISNA(VLOOKUP($D199,'Overall Individual'!$B$2:$N$103,12,FALSE)),0,VLOOKUP($D199,'Overall Individual'!$B$2:$N$103,12,FALSE))</f>
        <v>0</v>
      </c>
      <c r="AA199" s="208"/>
    </row>
    <row r="200" spans="1:27" ht="12.75" customHeight="1" x14ac:dyDescent="0.5">
      <c r="A200" s="210"/>
      <c r="B200" s="211"/>
      <c r="C200" s="211"/>
      <c r="D200" s="87" t="s">
        <v>109</v>
      </c>
      <c r="E200" s="65">
        <f>VLOOKUP(D200,Runners!A$1:B$155,2,FALSE)</f>
        <v>215000</v>
      </c>
      <c r="F200" s="213"/>
      <c r="G200" s="208"/>
      <c r="H200" s="70">
        <v>97</v>
      </c>
      <c r="I200" s="208"/>
      <c r="J200" s="71">
        <v>95</v>
      </c>
      <c r="K200" s="208"/>
      <c r="L200" s="71">
        <v>94</v>
      </c>
      <c r="M200" s="208"/>
      <c r="N200" s="72">
        <v>96</v>
      </c>
      <c r="O200" s="218"/>
      <c r="P200" s="119">
        <v>83</v>
      </c>
      <c r="Q200" s="221"/>
      <c r="R200" s="119">
        <f>IF(ISNA(VLOOKUP($D200,'Overall Individual'!$B$2:$N$103,8,FALSE)),0,VLOOKUP($D200,'Overall Individual'!$B$2:$N$103,8,FALSE))</f>
        <v>95</v>
      </c>
      <c r="S200" s="208"/>
      <c r="T200" s="119">
        <f>IF(ISNA(VLOOKUP($D200,'Overall Individual'!$B$2:$N$103,9,FALSE)),0,VLOOKUP($D200,'Overall Individual'!$B$2:$N$103,9,FALSE))</f>
        <v>96</v>
      </c>
      <c r="U200" s="208"/>
      <c r="V200" s="153">
        <f>IF(ISNA(VLOOKUP($D200,'Overall Individual'!$B$2:$N$103,10,FALSE)),0,VLOOKUP($D200,'Overall Individual'!$B$2:$N$103,10,FALSE))</f>
        <v>100</v>
      </c>
      <c r="W200" s="208"/>
      <c r="X200" s="153">
        <f>IF(ISNA(VLOOKUP($D200,'Overall Individual'!$B$2:$N$103,11,FALSE)),0,VLOOKUP($D200,'Overall Individual'!$B$2:$N$103,11,FALSE))</f>
        <v>97</v>
      </c>
      <c r="Y200" s="208"/>
      <c r="Z200" s="153">
        <f>IF(ISNA(VLOOKUP($D200,'Overall Individual'!$B$2:$N$103,12,FALSE)),0,VLOOKUP($D200,'Overall Individual'!$B$2:$N$103,12,FALSE))</f>
        <v>0</v>
      </c>
      <c r="AA200" s="208"/>
    </row>
    <row r="201" spans="1:27" ht="12.75" customHeight="1" thickBot="1" x14ac:dyDescent="0.55000000000000004">
      <c r="A201" s="210"/>
      <c r="B201" s="211"/>
      <c r="C201" s="211"/>
      <c r="D201" s="88" t="s">
        <v>100</v>
      </c>
      <c r="E201" s="80">
        <f>VLOOKUP(D201,Runners!A$1:B$155,2,FALSE)</f>
        <v>105000</v>
      </c>
      <c r="F201" s="214"/>
      <c r="G201" s="216"/>
      <c r="H201" s="74">
        <v>0</v>
      </c>
      <c r="I201" s="209"/>
      <c r="J201" s="75">
        <v>53</v>
      </c>
      <c r="K201" s="209"/>
      <c r="L201" s="75">
        <v>57</v>
      </c>
      <c r="M201" s="209"/>
      <c r="N201" s="76">
        <v>57</v>
      </c>
      <c r="O201" s="219"/>
      <c r="P201" s="154">
        <v>66</v>
      </c>
      <c r="Q201" s="222"/>
      <c r="R201" s="154">
        <f>IF(ISNA(VLOOKUP($D201,'Overall Individual'!$B$2:$N$103,8,FALSE)),0,VLOOKUP($D201,'Overall Individual'!$B$2:$N$103,8,FALSE))</f>
        <v>56</v>
      </c>
      <c r="S201" s="209"/>
      <c r="T201" s="154">
        <f>IF(ISNA(VLOOKUP($D201,'Overall Individual'!$B$2:$N$103,9,FALSE)),0,VLOOKUP($D201,'Overall Individual'!$B$2:$N$103,9,FALSE))</f>
        <v>52</v>
      </c>
      <c r="U201" s="209"/>
      <c r="V201" s="155">
        <f>IF(ISNA(VLOOKUP($D201,'Overall Individual'!$B$2:$N$103,10,FALSE)),0,VLOOKUP($D201,'Overall Individual'!$B$2:$N$103,10,FALSE))</f>
        <v>75</v>
      </c>
      <c r="W201" s="209"/>
      <c r="X201" s="155">
        <f>IF(ISNA(VLOOKUP($D201,'Overall Individual'!$B$2:$N$103,11,FALSE)),0,VLOOKUP($D201,'Overall Individual'!$B$2:$N$103,11,FALSE))</f>
        <v>72</v>
      </c>
      <c r="Y201" s="209"/>
      <c r="Z201" s="155">
        <f>IF(ISNA(VLOOKUP($D201,'Overall Individual'!$B$2:$N$103,12,FALSE)),0,VLOOKUP($D201,'Overall Individual'!$B$2:$N$103,12,FALSE))</f>
        <v>0</v>
      </c>
      <c r="AA201" s="209"/>
    </row>
    <row r="202" spans="1:27" ht="12.75" customHeight="1" thickTop="1" x14ac:dyDescent="0.5">
      <c r="A202" s="210">
        <v>41</v>
      </c>
      <c r="B202" s="211" t="s">
        <v>213</v>
      </c>
      <c r="C202" s="211" t="s">
        <v>78</v>
      </c>
      <c r="D202" s="87" t="s">
        <v>106</v>
      </c>
      <c r="E202" s="78">
        <f>VLOOKUP(D202,Runners!A$1:B$155,2,FALSE)</f>
        <v>230000</v>
      </c>
      <c r="F202" s="212">
        <f>SUM(E202:E206)</f>
        <v>960000</v>
      </c>
      <c r="G202" s="215">
        <v>3</v>
      </c>
      <c r="H202" s="66">
        <v>98</v>
      </c>
      <c r="I202" s="207">
        <v>379</v>
      </c>
      <c r="J202" s="68">
        <v>99</v>
      </c>
      <c r="K202" s="207">
        <v>291</v>
      </c>
      <c r="L202" s="68">
        <v>99</v>
      </c>
      <c r="M202" s="207">
        <v>232</v>
      </c>
      <c r="N202" s="79">
        <v>99</v>
      </c>
      <c r="O202" s="217">
        <v>191</v>
      </c>
      <c r="P202" s="151">
        <v>99</v>
      </c>
      <c r="Q202" s="220">
        <v>295</v>
      </c>
      <c r="R202" s="151">
        <f>IF(ISNA(VLOOKUP($D202,'Overall Individual'!$B$2:$N$103,8,FALSE)),0,VLOOKUP($D202,'Overall Individual'!$B$2:$N$103,8,FALSE))</f>
        <v>92</v>
      </c>
      <c r="S202" s="207">
        <f>SUM(R202:R206)</f>
        <v>316</v>
      </c>
      <c r="T202" s="151">
        <f>IF(ISNA(VLOOKUP($D202,'Overall Individual'!$B$2:$N$103,9,FALSE)),0,VLOOKUP($D202,'Overall Individual'!$B$2:$N$103,9,FALSE))</f>
        <v>90</v>
      </c>
      <c r="U202" s="207">
        <f>SUM(T202:T206)</f>
        <v>312</v>
      </c>
      <c r="V202" s="152">
        <f>IF(ISNA(VLOOKUP($D202,'Overall Individual'!$B$2:$N$103,10,FALSE)),0,VLOOKUP($D202,'Overall Individual'!$B$2:$N$103,10,FALSE))</f>
        <v>0</v>
      </c>
      <c r="W202" s="207">
        <f>SUM(V202:V206)</f>
        <v>146</v>
      </c>
      <c r="X202" s="152">
        <f>IF(ISNA(VLOOKUP($D202,'Overall Individual'!$B$2:$N$103,11,FALSE)),0,VLOOKUP($D202,'Overall Individual'!$B$2:$N$103,11,FALSE))</f>
        <v>99</v>
      </c>
      <c r="Y202" s="207">
        <f>SUM(X202:X206)</f>
        <v>157</v>
      </c>
      <c r="Z202" s="152">
        <f>IF(ISNA(VLOOKUP($D202,'Overall Individual'!$B$2:$N$103,12,FALSE)),0,VLOOKUP($D202,'Overall Individual'!$B$2:$N$103,12,FALSE))</f>
        <v>0</v>
      </c>
      <c r="AA202" s="207">
        <f>SUM(Z202:Z206)</f>
        <v>0</v>
      </c>
    </row>
    <row r="203" spans="1:27" ht="12.75" customHeight="1" x14ac:dyDescent="0.5">
      <c r="A203" s="210"/>
      <c r="B203" s="211"/>
      <c r="C203" s="211"/>
      <c r="D203" s="87" t="s">
        <v>140</v>
      </c>
      <c r="E203" s="65">
        <f>VLOOKUP(D203,Runners!A$1:B$155,2,FALSE)</f>
        <v>220000</v>
      </c>
      <c r="F203" s="213"/>
      <c r="G203" s="208"/>
      <c r="H203" s="70">
        <v>93</v>
      </c>
      <c r="I203" s="208"/>
      <c r="J203" s="71">
        <v>81</v>
      </c>
      <c r="K203" s="208"/>
      <c r="L203" s="71">
        <v>90</v>
      </c>
      <c r="M203" s="208"/>
      <c r="N203" s="72">
        <v>92</v>
      </c>
      <c r="O203" s="218"/>
      <c r="P203" s="119">
        <v>96</v>
      </c>
      <c r="Q203" s="221"/>
      <c r="R203" s="119">
        <f>IF(ISNA(VLOOKUP($D203,'Overall Individual'!$B$2:$N$103,8,FALSE)),0,VLOOKUP($D203,'Overall Individual'!$B$2:$N$103,8,FALSE))</f>
        <v>93</v>
      </c>
      <c r="S203" s="208"/>
      <c r="T203" s="119">
        <f>IF(ISNA(VLOOKUP($D203,'Overall Individual'!$B$2:$N$103,9,FALSE)),0,VLOOKUP($D203,'Overall Individual'!$B$2:$N$103,9,FALSE))</f>
        <v>92</v>
      </c>
      <c r="U203" s="208"/>
      <c r="V203" s="153">
        <f>IF(ISNA(VLOOKUP($D203,'Overall Individual'!$B$2:$N$103,10,FALSE)),0,VLOOKUP($D203,'Overall Individual'!$B$2:$N$103,10,FALSE))</f>
        <v>82</v>
      </c>
      <c r="W203" s="208"/>
      <c r="X203" s="153">
        <f>IF(ISNA(VLOOKUP($D203,'Overall Individual'!$B$2:$N$103,11,FALSE)),0,VLOOKUP($D203,'Overall Individual'!$B$2:$N$103,11,FALSE))</f>
        <v>0</v>
      </c>
      <c r="Y203" s="208"/>
      <c r="Z203" s="153">
        <f>IF(ISNA(VLOOKUP($D203,'Overall Individual'!$B$2:$N$103,12,FALSE)),0,VLOOKUP($D203,'Overall Individual'!$B$2:$N$103,12,FALSE))</f>
        <v>0</v>
      </c>
      <c r="AA203" s="208"/>
    </row>
    <row r="204" spans="1:27" ht="12.75" customHeight="1" x14ac:dyDescent="0.5">
      <c r="A204" s="210"/>
      <c r="B204" s="211"/>
      <c r="C204" s="211"/>
      <c r="D204" s="87" t="s">
        <v>92</v>
      </c>
      <c r="E204" s="65">
        <f>VLOOKUP(D204,Runners!A$1:B$155,2,FALSE)</f>
        <v>215000</v>
      </c>
      <c r="F204" s="213"/>
      <c r="G204" s="208"/>
      <c r="H204" s="70">
        <v>64</v>
      </c>
      <c r="I204" s="208"/>
      <c r="J204" s="71">
        <v>38</v>
      </c>
      <c r="K204" s="208"/>
      <c r="L204" s="71">
        <v>43</v>
      </c>
      <c r="M204" s="208"/>
      <c r="N204" s="72">
        <v>0</v>
      </c>
      <c r="O204" s="218"/>
      <c r="P204" s="119">
        <v>54</v>
      </c>
      <c r="Q204" s="221"/>
      <c r="R204" s="119">
        <f>IF(ISNA(VLOOKUP($D204,'Overall Individual'!$B$2:$N$103,8,FALSE)),0,VLOOKUP($D204,'Overall Individual'!$B$2:$N$103,8,FALSE))</f>
        <v>0</v>
      </c>
      <c r="S204" s="208"/>
      <c r="T204" s="119">
        <f>IF(ISNA(VLOOKUP($D204,'Overall Individual'!$B$2:$N$103,9,FALSE)),0,VLOOKUP($D204,'Overall Individual'!$B$2:$N$103,9,FALSE))</f>
        <v>0</v>
      </c>
      <c r="U204" s="208"/>
      <c r="V204" s="153">
        <f>IF(ISNA(VLOOKUP($D204,'Overall Individual'!$B$2:$N$103,10,FALSE)),0,VLOOKUP($D204,'Overall Individual'!$B$2:$N$103,10,FALSE))</f>
        <v>0</v>
      </c>
      <c r="W204" s="208"/>
      <c r="X204" s="153">
        <f>IF(ISNA(VLOOKUP($D204,'Overall Individual'!$B$2:$N$103,11,FALSE)),0,VLOOKUP($D204,'Overall Individual'!$B$2:$N$103,11,FALSE))</f>
        <v>0</v>
      </c>
      <c r="Y204" s="208"/>
      <c r="Z204" s="153">
        <f>IF(ISNA(VLOOKUP($D204,'Overall Individual'!$B$2:$N$103,12,FALSE)),0,VLOOKUP($D204,'Overall Individual'!$B$2:$N$103,12,FALSE))</f>
        <v>0</v>
      </c>
      <c r="AA204" s="208"/>
    </row>
    <row r="205" spans="1:27" ht="12.75" customHeight="1" x14ac:dyDescent="0.5">
      <c r="A205" s="210"/>
      <c r="B205" s="211"/>
      <c r="C205" s="211"/>
      <c r="D205" s="87" t="s">
        <v>84</v>
      </c>
      <c r="E205" s="65">
        <f>VLOOKUP(D205,Runners!A$1:B$155,2,FALSE)</f>
        <v>190000</v>
      </c>
      <c r="F205" s="213"/>
      <c r="G205" s="208"/>
      <c r="H205" s="70">
        <v>58</v>
      </c>
      <c r="I205" s="208"/>
      <c r="J205" s="71">
        <v>37</v>
      </c>
      <c r="K205" s="208"/>
      <c r="L205" s="71">
        <v>0</v>
      </c>
      <c r="M205" s="208"/>
      <c r="N205" s="72">
        <v>0</v>
      </c>
      <c r="O205" s="218"/>
      <c r="P205" s="119">
        <v>46</v>
      </c>
      <c r="Q205" s="221"/>
      <c r="R205" s="119">
        <f>IF(ISNA(VLOOKUP($D205,'Overall Individual'!$B$2:$N$103,8,FALSE)),0,VLOOKUP($D205,'Overall Individual'!$B$2:$N$103,8,FALSE))</f>
        <v>45</v>
      </c>
      <c r="S205" s="208"/>
      <c r="T205" s="119">
        <f>IF(ISNA(VLOOKUP($D205,'Overall Individual'!$B$2:$N$103,9,FALSE)),0,VLOOKUP($D205,'Overall Individual'!$B$2:$N$103,9,FALSE))</f>
        <v>42</v>
      </c>
      <c r="U205" s="208"/>
      <c r="V205" s="153">
        <f>IF(ISNA(VLOOKUP($D205,'Overall Individual'!$B$2:$N$103,10,FALSE)),0,VLOOKUP($D205,'Overall Individual'!$B$2:$N$103,10,FALSE))</f>
        <v>64</v>
      </c>
      <c r="W205" s="208"/>
      <c r="X205" s="153">
        <f>IF(ISNA(VLOOKUP($D205,'Overall Individual'!$B$2:$N$103,11,FALSE)),0,VLOOKUP($D205,'Overall Individual'!$B$2:$N$103,11,FALSE))</f>
        <v>58</v>
      </c>
      <c r="Y205" s="208"/>
      <c r="Z205" s="153">
        <f>IF(ISNA(VLOOKUP($D205,'Overall Individual'!$B$2:$N$103,12,FALSE)),0,VLOOKUP($D205,'Overall Individual'!$B$2:$N$103,12,FALSE))</f>
        <v>0</v>
      </c>
      <c r="AA205" s="208"/>
    </row>
    <row r="206" spans="1:27" ht="12.75" customHeight="1" thickBot="1" x14ac:dyDescent="0.55000000000000004">
      <c r="A206" s="210"/>
      <c r="B206" s="211"/>
      <c r="C206" s="211"/>
      <c r="D206" s="88" t="s">
        <v>186</v>
      </c>
      <c r="E206" s="80">
        <f>VLOOKUP(D206,Runners!A$1:B$155,2,FALSE)</f>
        <v>105000</v>
      </c>
      <c r="F206" s="214"/>
      <c r="G206" s="216"/>
      <c r="H206" s="74">
        <v>66</v>
      </c>
      <c r="I206" s="209"/>
      <c r="J206" s="75">
        <v>36</v>
      </c>
      <c r="K206" s="209"/>
      <c r="L206" s="75">
        <v>0</v>
      </c>
      <c r="M206" s="209"/>
      <c r="N206" s="76">
        <v>0</v>
      </c>
      <c r="O206" s="219"/>
      <c r="P206" s="154">
        <v>0</v>
      </c>
      <c r="Q206" s="222"/>
      <c r="R206" s="154">
        <f>IF(ISNA(VLOOKUP($D206,'Overall Individual'!$B$2:$N$103,8,FALSE)),0,VLOOKUP($D206,'Overall Individual'!$B$2:$N$103,8,FALSE))</f>
        <v>86</v>
      </c>
      <c r="S206" s="209"/>
      <c r="T206" s="154">
        <f>IF(ISNA(VLOOKUP($D206,'Overall Individual'!$B$2:$N$103,9,FALSE)),0,VLOOKUP($D206,'Overall Individual'!$B$2:$N$103,9,FALSE))</f>
        <v>88</v>
      </c>
      <c r="U206" s="209"/>
      <c r="V206" s="155">
        <f>IF(ISNA(VLOOKUP($D206,'Overall Individual'!$B$2:$N$103,10,FALSE)),0,VLOOKUP($D206,'Overall Individual'!$B$2:$N$103,10,FALSE))</f>
        <v>0</v>
      </c>
      <c r="W206" s="209"/>
      <c r="X206" s="155">
        <f>IF(ISNA(VLOOKUP($D206,'Overall Individual'!$B$2:$N$103,11,FALSE)),0,VLOOKUP($D206,'Overall Individual'!$B$2:$N$103,11,FALSE))</f>
        <v>0</v>
      </c>
      <c r="Y206" s="209"/>
      <c r="Z206" s="155">
        <f>IF(ISNA(VLOOKUP($D206,'Overall Individual'!$B$2:$N$103,12,FALSE)),0,VLOOKUP($D206,'Overall Individual'!$B$2:$N$103,12,FALSE))</f>
        <v>0</v>
      </c>
      <c r="AA206" s="209"/>
    </row>
    <row r="207" spans="1:27" ht="12.75" customHeight="1" thickTop="1" x14ac:dyDescent="0.5">
      <c r="A207" s="210">
        <v>42</v>
      </c>
      <c r="B207" s="211" t="s">
        <v>214</v>
      </c>
      <c r="C207" s="211" t="s">
        <v>92</v>
      </c>
      <c r="D207" s="87" t="s">
        <v>149</v>
      </c>
      <c r="E207" s="78">
        <f>VLOOKUP(D207,Runners!A$1:B$155,2,FALSE)</f>
        <v>180000</v>
      </c>
      <c r="F207" s="212">
        <f>SUM(E207:E211)</f>
        <v>960000</v>
      </c>
      <c r="G207" s="215">
        <v>3</v>
      </c>
      <c r="H207" s="66">
        <v>99</v>
      </c>
      <c r="I207" s="207">
        <v>455</v>
      </c>
      <c r="J207" s="68">
        <v>100</v>
      </c>
      <c r="K207" s="207">
        <v>361</v>
      </c>
      <c r="L207" s="68">
        <v>100</v>
      </c>
      <c r="M207" s="207">
        <v>430</v>
      </c>
      <c r="N207" s="79">
        <v>100</v>
      </c>
      <c r="O207" s="217">
        <v>370</v>
      </c>
      <c r="P207" s="151">
        <v>0</v>
      </c>
      <c r="Q207" s="220">
        <v>281</v>
      </c>
      <c r="R207" s="151">
        <f>IF(ISNA(VLOOKUP($D207,'Overall Individual'!$B$2:$N$103,8,FALSE)),0,VLOOKUP($D207,'Overall Individual'!$B$2:$N$103,8,FALSE))</f>
        <v>99</v>
      </c>
      <c r="S207" s="207">
        <f>SUM(R207:R211)</f>
        <v>460</v>
      </c>
      <c r="T207" s="151">
        <f>IF(ISNA(VLOOKUP($D207,'Overall Individual'!$B$2:$N$103,9,FALSE)),0,VLOOKUP($D207,'Overall Individual'!$B$2:$N$103,9,FALSE))</f>
        <v>100</v>
      </c>
      <c r="U207" s="207">
        <f>SUM(T207:T211)</f>
        <v>367</v>
      </c>
      <c r="V207" s="152">
        <f>IF(ISNA(VLOOKUP($D207,'Overall Individual'!$B$2:$N$103,10,FALSE)),0,VLOOKUP($D207,'Overall Individual'!$B$2:$N$103,10,FALSE))</f>
        <v>0</v>
      </c>
      <c r="W207" s="207">
        <f>SUM(V207:V211)</f>
        <v>97</v>
      </c>
      <c r="X207" s="152">
        <f>IF(ISNA(VLOOKUP($D207,'Overall Individual'!$B$2:$N$103,11,FALSE)),0,VLOOKUP($D207,'Overall Individual'!$B$2:$N$103,11,FALSE))</f>
        <v>100</v>
      </c>
      <c r="Y207" s="207">
        <f>SUM(X207:X211)</f>
        <v>376</v>
      </c>
      <c r="Z207" s="152">
        <f>IF(ISNA(VLOOKUP($D207,'Overall Individual'!$B$2:$N$103,12,FALSE)),0,VLOOKUP($D207,'Overall Individual'!$B$2:$N$103,12,FALSE))</f>
        <v>0</v>
      </c>
      <c r="AA207" s="207">
        <f>SUM(Z207:Z211)</f>
        <v>0</v>
      </c>
    </row>
    <row r="208" spans="1:27" ht="12.75" customHeight="1" x14ac:dyDescent="0.5">
      <c r="A208" s="210"/>
      <c r="B208" s="211"/>
      <c r="C208" s="211"/>
      <c r="D208" s="87" t="s">
        <v>119</v>
      </c>
      <c r="E208" s="65">
        <f>VLOOKUP(D208,Runners!A$1:B$155,2,FALSE)</f>
        <v>190000</v>
      </c>
      <c r="F208" s="213"/>
      <c r="G208" s="208"/>
      <c r="H208" s="70">
        <v>85</v>
      </c>
      <c r="I208" s="208"/>
      <c r="J208" s="71">
        <v>0</v>
      </c>
      <c r="K208" s="208"/>
      <c r="L208" s="71">
        <v>68</v>
      </c>
      <c r="M208" s="208"/>
      <c r="N208" s="72">
        <v>81</v>
      </c>
      <c r="O208" s="218"/>
      <c r="P208" s="119">
        <v>0</v>
      </c>
      <c r="Q208" s="221"/>
      <c r="R208" s="119">
        <f>IF(ISNA(VLOOKUP($D208,'Overall Individual'!$B$2:$N$103,8,FALSE)),0,VLOOKUP($D208,'Overall Individual'!$B$2:$N$103,8,FALSE))</f>
        <v>85</v>
      </c>
      <c r="S208" s="208"/>
      <c r="T208" s="119">
        <f>IF(ISNA(VLOOKUP($D208,'Overall Individual'!$B$2:$N$103,9,FALSE)),0,VLOOKUP($D208,'Overall Individual'!$B$2:$N$103,9,FALSE))</f>
        <v>82</v>
      </c>
      <c r="U208" s="208"/>
      <c r="V208" s="153">
        <f>IF(ISNA(VLOOKUP($D208,'Overall Individual'!$B$2:$N$103,10,FALSE)),0,VLOOKUP($D208,'Overall Individual'!$B$2:$N$103,10,FALSE))</f>
        <v>0</v>
      </c>
      <c r="W208" s="208"/>
      <c r="X208" s="153">
        <f>IF(ISNA(VLOOKUP($D208,'Overall Individual'!$B$2:$N$103,11,FALSE)),0,VLOOKUP($D208,'Overall Individual'!$B$2:$N$103,11,FALSE))</f>
        <v>85</v>
      </c>
      <c r="Y208" s="208"/>
      <c r="Z208" s="153">
        <f>IF(ISNA(VLOOKUP($D208,'Overall Individual'!$B$2:$N$103,12,FALSE)),0,VLOOKUP($D208,'Overall Individual'!$B$2:$N$103,12,FALSE))</f>
        <v>0</v>
      </c>
      <c r="AA208" s="208"/>
    </row>
    <row r="209" spans="1:27" ht="12.75" customHeight="1" x14ac:dyDescent="0.5">
      <c r="A209" s="210"/>
      <c r="B209" s="211"/>
      <c r="C209" s="211"/>
      <c r="D209" s="87" t="s">
        <v>123</v>
      </c>
      <c r="E209" s="65">
        <f>VLOOKUP(D209,Runners!A$1:B$155,2,FALSE)</f>
        <v>130000</v>
      </c>
      <c r="F209" s="213"/>
      <c r="G209" s="208"/>
      <c r="H209" s="70">
        <v>81</v>
      </c>
      <c r="I209" s="208"/>
      <c r="J209" s="71">
        <v>80</v>
      </c>
      <c r="K209" s="208"/>
      <c r="L209" s="71">
        <v>75</v>
      </c>
      <c r="M209" s="208"/>
      <c r="N209" s="72">
        <v>0</v>
      </c>
      <c r="O209" s="218"/>
      <c r="P209" s="119">
        <v>89</v>
      </c>
      <c r="Q209" s="221"/>
      <c r="R209" s="119">
        <f>IF(ISNA(VLOOKUP($D209,'Overall Individual'!$B$2:$N$103,8,FALSE)),0,VLOOKUP($D209,'Overall Individual'!$B$2:$N$103,8,FALSE))</f>
        <v>87</v>
      </c>
      <c r="S209" s="208"/>
      <c r="T209" s="119">
        <f>IF(ISNA(VLOOKUP($D209,'Overall Individual'!$B$2:$N$103,9,FALSE)),0,VLOOKUP($D209,'Overall Individual'!$B$2:$N$103,9,FALSE))</f>
        <v>0</v>
      </c>
      <c r="U209" s="208"/>
      <c r="V209" s="153">
        <f>IF(ISNA(VLOOKUP($D209,'Overall Individual'!$B$2:$N$103,10,FALSE)),0,VLOOKUP($D209,'Overall Individual'!$B$2:$N$103,10,FALSE))</f>
        <v>0</v>
      </c>
      <c r="W209" s="208"/>
      <c r="X209" s="153">
        <f>IF(ISNA(VLOOKUP($D209,'Overall Individual'!$B$2:$N$103,11,FALSE)),0,VLOOKUP($D209,'Overall Individual'!$B$2:$N$103,11,FALSE))</f>
        <v>0</v>
      </c>
      <c r="Y209" s="208"/>
      <c r="Z209" s="153">
        <f>IF(ISNA(VLOOKUP($D209,'Overall Individual'!$B$2:$N$103,12,FALSE)),0,VLOOKUP($D209,'Overall Individual'!$B$2:$N$103,12,FALSE))</f>
        <v>0</v>
      </c>
      <c r="AA209" s="208"/>
    </row>
    <row r="210" spans="1:27" ht="12.75" customHeight="1" x14ac:dyDescent="0.5">
      <c r="A210" s="210"/>
      <c r="B210" s="211"/>
      <c r="C210" s="211"/>
      <c r="D210" s="87" t="s">
        <v>106</v>
      </c>
      <c r="E210" s="65">
        <f>VLOOKUP(D210,Runners!A$1:B$155,2,FALSE)</f>
        <v>230000</v>
      </c>
      <c r="F210" s="213"/>
      <c r="G210" s="208"/>
      <c r="H210" s="70">
        <v>98</v>
      </c>
      <c r="I210" s="208"/>
      <c r="J210" s="71">
        <v>99</v>
      </c>
      <c r="K210" s="208"/>
      <c r="L210" s="71">
        <v>99</v>
      </c>
      <c r="M210" s="208"/>
      <c r="N210" s="72">
        <v>99</v>
      </c>
      <c r="O210" s="218"/>
      <c r="P210" s="119">
        <v>99</v>
      </c>
      <c r="Q210" s="221"/>
      <c r="R210" s="119">
        <f>IF(ISNA(VLOOKUP($D210,'Overall Individual'!$B$2:$N$103,8,FALSE)),0,VLOOKUP($D210,'Overall Individual'!$B$2:$N$103,8,FALSE))</f>
        <v>92</v>
      </c>
      <c r="S210" s="208"/>
      <c r="T210" s="119">
        <f>IF(ISNA(VLOOKUP($D210,'Overall Individual'!$B$2:$N$103,9,FALSE)),0,VLOOKUP($D210,'Overall Individual'!$B$2:$N$103,9,FALSE))</f>
        <v>90</v>
      </c>
      <c r="U210" s="208"/>
      <c r="V210" s="153">
        <f>IF(ISNA(VLOOKUP($D210,'Overall Individual'!$B$2:$N$103,10,FALSE)),0,VLOOKUP($D210,'Overall Individual'!$B$2:$N$103,10,FALSE))</f>
        <v>0</v>
      </c>
      <c r="W210" s="208"/>
      <c r="X210" s="153">
        <f>IF(ISNA(VLOOKUP($D210,'Overall Individual'!$B$2:$N$103,11,FALSE)),0,VLOOKUP($D210,'Overall Individual'!$B$2:$N$103,11,FALSE))</f>
        <v>99</v>
      </c>
      <c r="Y210" s="208"/>
      <c r="Z210" s="153">
        <f>IF(ISNA(VLOOKUP($D210,'Overall Individual'!$B$2:$N$103,12,FALSE)),0,VLOOKUP($D210,'Overall Individual'!$B$2:$N$103,12,FALSE))</f>
        <v>0</v>
      </c>
      <c r="AA210" s="208"/>
    </row>
    <row r="211" spans="1:27" ht="12.75" customHeight="1" thickBot="1" x14ac:dyDescent="0.55000000000000004">
      <c r="A211" s="210"/>
      <c r="B211" s="211"/>
      <c r="C211" s="211"/>
      <c r="D211" s="88" t="s">
        <v>99</v>
      </c>
      <c r="E211" s="80">
        <f>VLOOKUP(D211,Runners!A$1:B$155,2,FALSE)</f>
        <v>230000</v>
      </c>
      <c r="F211" s="214"/>
      <c r="G211" s="216"/>
      <c r="H211" s="74">
        <v>92</v>
      </c>
      <c r="I211" s="209"/>
      <c r="J211" s="75">
        <v>82</v>
      </c>
      <c r="K211" s="209"/>
      <c r="L211" s="75">
        <v>88</v>
      </c>
      <c r="M211" s="209"/>
      <c r="N211" s="76">
        <v>90</v>
      </c>
      <c r="O211" s="219"/>
      <c r="P211" s="154">
        <v>93</v>
      </c>
      <c r="Q211" s="222"/>
      <c r="R211" s="154">
        <f>IF(ISNA(VLOOKUP($D211,'Overall Individual'!$B$2:$N$103,8,FALSE)),0,VLOOKUP($D211,'Overall Individual'!$B$2:$N$103,8,FALSE))</f>
        <v>97</v>
      </c>
      <c r="S211" s="209"/>
      <c r="T211" s="154">
        <f>IF(ISNA(VLOOKUP($D211,'Overall Individual'!$B$2:$N$103,9,FALSE)),0,VLOOKUP($D211,'Overall Individual'!$B$2:$N$103,9,FALSE))</f>
        <v>95</v>
      </c>
      <c r="U211" s="209"/>
      <c r="V211" s="155">
        <f>IF(ISNA(VLOOKUP($D211,'Overall Individual'!$B$2:$N$103,10,FALSE)),0,VLOOKUP($D211,'Overall Individual'!$B$2:$N$103,10,FALSE))</f>
        <v>97</v>
      </c>
      <c r="W211" s="209"/>
      <c r="X211" s="155">
        <f>IF(ISNA(VLOOKUP($D211,'Overall Individual'!$B$2:$N$103,11,FALSE)),0,VLOOKUP($D211,'Overall Individual'!$B$2:$N$103,11,FALSE))</f>
        <v>92</v>
      </c>
      <c r="Y211" s="209"/>
      <c r="Z211" s="155">
        <f>IF(ISNA(VLOOKUP($D211,'Overall Individual'!$B$2:$N$103,12,FALSE)),0,VLOOKUP($D211,'Overall Individual'!$B$2:$N$103,12,FALSE))</f>
        <v>0</v>
      </c>
      <c r="AA211" s="209"/>
    </row>
    <row r="212" spans="1:27" ht="12.75" customHeight="1" thickTop="1" x14ac:dyDescent="0.5">
      <c r="A212" s="210">
        <v>43</v>
      </c>
      <c r="B212" s="211" t="s">
        <v>238</v>
      </c>
      <c r="C212" s="211" t="s">
        <v>78</v>
      </c>
      <c r="D212" s="87" t="s">
        <v>37</v>
      </c>
      <c r="E212" s="78">
        <f>VLOOKUP(D212,Runners!A$1:B$155,2,FALSE)</f>
        <v>230000</v>
      </c>
      <c r="F212" s="212">
        <f>SUM(E212:E216)</f>
        <v>1000000</v>
      </c>
      <c r="G212" s="215">
        <v>3</v>
      </c>
      <c r="H212" s="66">
        <v>79</v>
      </c>
      <c r="I212" s="207">
        <v>400</v>
      </c>
      <c r="J212" s="68">
        <v>33</v>
      </c>
      <c r="K212" s="207">
        <v>167</v>
      </c>
      <c r="L212" s="68">
        <v>56</v>
      </c>
      <c r="M212" s="207">
        <v>264</v>
      </c>
      <c r="N212" s="79">
        <v>64</v>
      </c>
      <c r="O212" s="217">
        <v>226</v>
      </c>
      <c r="P212" s="151">
        <v>70</v>
      </c>
      <c r="Q212" s="220">
        <v>241</v>
      </c>
      <c r="R212" s="151">
        <f>IF(ISNA(VLOOKUP($D212,'Overall Individual'!$B$2:$N$103,8,FALSE)),0,VLOOKUP($D212,'Overall Individual'!$B$2:$N$103,8,FALSE))</f>
        <v>74</v>
      </c>
      <c r="S212" s="207">
        <f>SUM(R212:R216)</f>
        <v>318</v>
      </c>
      <c r="T212" s="151">
        <f>IF(ISNA(VLOOKUP($D212,'Overall Individual'!$B$2:$N$103,9,FALSE)),0,VLOOKUP($D212,'Overall Individual'!$B$2:$N$103,9,FALSE))</f>
        <v>0</v>
      </c>
      <c r="U212" s="207">
        <f>SUM(T212:T216)</f>
        <v>231</v>
      </c>
      <c r="V212" s="152">
        <f>IF(ISNA(VLOOKUP($D212,'Overall Individual'!$B$2:$N$103,10,FALSE)),0,VLOOKUP($D212,'Overall Individual'!$B$2:$N$103,10,FALSE))</f>
        <v>87</v>
      </c>
      <c r="W212" s="207">
        <f>SUM(V212:V216)</f>
        <v>270</v>
      </c>
      <c r="X212" s="152">
        <f>IF(ISNA(VLOOKUP($D212,'Overall Individual'!$B$2:$N$103,11,FALSE)),0,VLOOKUP($D212,'Overall Individual'!$B$2:$N$103,11,FALSE))</f>
        <v>84</v>
      </c>
      <c r="Y212" s="207">
        <f>SUM(X212:X216)</f>
        <v>262</v>
      </c>
      <c r="Z212" s="152">
        <f>IF(ISNA(VLOOKUP($D212,'Overall Individual'!$B$2:$N$103,12,FALSE)),0,VLOOKUP($D212,'Overall Individual'!$B$2:$N$103,12,FALSE))</f>
        <v>0</v>
      </c>
      <c r="AA212" s="207">
        <f>SUM(Z212:Z216)</f>
        <v>0</v>
      </c>
    </row>
    <row r="213" spans="1:27" ht="12.75" customHeight="1" x14ac:dyDescent="0.5">
      <c r="A213" s="210"/>
      <c r="B213" s="211"/>
      <c r="C213" s="211"/>
      <c r="D213" s="87" t="s">
        <v>99</v>
      </c>
      <c r="E213" s="65">
        <f>VLOOKUP(D213,Runners!A$1:B$155,2,FALSE)</f>
        <v>230000</v>
      </c>
      <c r="F213" s="213"/>
      <c r="G213" s="208"/>
      <c r="H213" s="70">
        <v>92</v>
      </c>
      <c r="I213" s="208"/>
      <c r="J213" s="71">
        <v>82</v>
      </c>
      <c r="K213" s="208"/>
      <c r="L213" s="71">
        <v>88</v>
      </c>
      <c r="M213" s="208"/>
      <c r="N213" s="72">
        <v>90</v>
      </c>
      <c r="O213" s="218"/>
      <c r="P213" s="119">
        <v>93</v>
      </c>
      <c r="Q213" s="221"/>
      <c r="R213" s="119">
        <f>IF(ISNA(VLOOKUP($D213,'Overall Individual'!$B$2:$N$103,8,FALSE)),0,VLOOKUP($D213,'Overall Individual'!$B$2:$N$103,8,FALSE))</f>
        <v>97</v>
      </c>
      <c r="S213" s="208"/>
      <c r="T213" s="119">
        <f>IF(ISNA(VLOOKUP($D213,'Overall Individual'!$B$2:$N$103,9,FALSE)),0,VLOOKUP($D213,'Overall Individual'!$B$2:$N$103,9,FALSE))</f>
        <v>95</v>
      </c>
      <c r="U213" s="208"/>
      <c r="V213" s="153">
        <f>IF(ISNA(VLOOKUP($D213,'Overall Individual'!$B$2:$N$103,10,FALSE)),0,VLOOKUP($D213,'Overall Individual'!$B$2:$N$103,10,FALSE))</f>
        <v>97</v>
      </c>
      <c r="W213" s="208"/>
      <c r="X213" s="153">
        <f>IF(ISNA(VLOOKUP($D213,'Overall Individual'!$B$2:$N$103,11,FALSE)),0,VLOOKUP($D213,'Overall Individual'!$B$2:$N$103,11,FALSE))</f>
        <v>92</v>
      </c>
      <c r="Y213" s="208"/>
      <c r="Z213" s="153">
        <f>IF(ISNA(VLOOKUP($D213,'Overall Individual'!$B$2:$N$103,12,FALSE)),0,VLOOKUP($D213,'Overall Individual'!$B$2:$N$103,12,FALSE))</f>
        <v>0</v>
      </c>
      <c r="AA213" s="208"/>
    </row>
    <row r="214" spans="1:27" ht="12.75" customHeight="1" x14ac:dyDescent="0.5">
      <c r="A214" s="210"/>
      <c r="B214" s="211"/>
      <c r="C214" s="211"/>
      <c r="D214" s="87" t="s">
        <v>141</v>
      </c>
      <c r="E214" s="65">
        <f>VLOOKUP(D214,Runners!A$1:B$155,2,FALSE)</f>
        <v>220000</v>
      </c>
      <c r="F214" s="213"/>
      <c r="G214" s="208"/>
      <c r="H214" s="70">
        <v>77</v>
      </c>
      <c r="I214" s="208"/>
      <c r="J214" s="71">
        <v>0</v>
      </c>
      <c r="K214" s="208"/>
      <c r="L214" s="71">
        <v>70</v>
      </c>
      <c r="M214" s="208"/>
      <c r="N214" s="72">
        <v>72</v>
      </c>
      <c r="O214" s="218"/>
      <c r="P214" s="119">
        <v>78</v>
      </c>
      <c r="Q214" s="221"/>
      <c r="R214" s="119">
        <f>IF(ISNA(VLOOKUP($D214,'Overall Individual'!$B$2:$N$103,8,FALSE)),0,VLOOKUP($D214,'Overall Individual'!$B$2:$N$103,8,FALSE))</f>
        <v>75</v>
      </c>
      <c r="S214" s="208"/>
      <c r="T214" s="119">
        <f>IF(ISNA(VLOOKUP($D214,'Overall Individual'!$B$2:$N$103,9,FALSE)),0,VLOOKUP($D214,'Overall Individual'!$B$2:$N$103,9,FALSE))</f>
        <v>78</v>
      </c>
      <c r="U214" s="208"/>
      <c r="V214" s="153">
        <f>IF(ISNA(VLOOKUP($D214,'Overall Individual'!$B$2:$N$103,10,FALSE)),0,VLOOKUP($D214,'Overall Individual'!$B$2:$N$103,10,FALSE))</f>
        <v>86</v>
      </c>
      <c r="W214" s="208"/>
      <c r="X214" s="153">
        <f>IF(ISNA(VLOOKUP($D214,'Overall Individual'!$B$2:$N$103,11,FALSE)),0,VLOOKUP($D214,'Overall Individual'!$B$2:$N$103,11,FALSE))</f>
        <v>86</v>
      </c>
      <c r="Y214" s="208"/>
      <c r="Z214" s="153">
        <f>IF(ISNA(VLOOKUP($D214,'Overall Individual'!$B$2:$N$103,12,FALSE)),0,VLOOKUP($D214,'Overall Individual'!$B$2:$N$103,12,FALSE))</f>
        <v>0</v>
      </c>
      <c r="AA214" s="208"/>
    </row>
    <row r="215" spans="1:27" ht="12.75" customHeight="1" x14ac:dyDescent="0.5">
      <c r="A215" s="210"/>
      <c r="B215" s="211"/>
      <c r="C215" s="211"/>
      <c r="D215" s="87" t="s">
        <v>87</v>
      </c>
      <c r="E215" s="65">
        <f>VLOOKUP(D215,Runners!A$1:B$155,2,FALSE)</f>
        <v>215000</v>
      </c>
      <c r="F215" s="213"/>
      <c r="G215" s="208"/>
      <c r="H215" s="70">
        <v>70</v>
      </c>
      <c r="I215" s="208"/>
      <c r="J215" s="71">
        <v>52</v>
      </c>
      <c r="K215" s="208"/>
      <c r="L215" s="71">
        <v>50</v>
      </c>
      <c r="M215" s="208"/>
      <c r="N215" s="72">
        <v>0</v>
      </c>
      <c r="O215" s="218"/>
      <c r="P215" s="119">
        <v>0</v>
      </c>
      <c r="Q215" s="221"/>
      <c r="R215" s="119">
        <f>IF(ISNA(VLOOKUP($D215,'Overall Individual'!$B$2:$N$103,8,FALSE)),0,VLOOKUP($D215,'Overall Individual'!$B$2:$N$103,8,FALSE))</f>
        <v>0</v>
      </c>
      <c r="S215" s="208"/>
      <c r="T215" s="119">
        <f>IF(ISNA(VLOOKUP($D215,'Overall Individual'!$B$2:$N$103,9,FALSE)),0,VLOOKUP($D215,'Overall Individual'!$B$2:$N$103,9,FALSE))</f>
        <v>58</v>
      </c>
      <c r="U215" s="208"/>
      <c r="V215" s="153">
        <f>IF(ISNA(VLOOKUP($D215,'Overall Individual'!$B$2:$N$103,10,FALSE)),0,VLOOKUP($D215,'Overall Individual'!$B$2:$N$103,10,FALSE))</f>
        <v>0</v>
      </c>
      <c r="W215" s="208"/>
      <c r="X215" s="153">
        <f>IF(ISNA(VLOOKUP($D215,'Overall Individual'!$B$2:$N$103,11,FALSE)),0,VLOOKUP($D215,'Overall Individual'!$B$2:$N$103,11,FALSE))</f>
        <v>0</v>
      </c>
      <c r="Y215" s="208"/>
      <c r="Z215" s="153">
        <f>IF(ISNA(VLOOKUP($D215,'Overall Individual'!$B$2:$N$103,12,FALSE)),0,VLOOKUP($D215,'Overall Individual'!$B$2:$N$103,12,FALSE))</f>
        <v>0</v>
      </c>
      <c r="AA215" s="208"/>
    </row>
    <row r="216" spans="1:27" ht="12.75" customHeight="1" thickBot="1" x14ac:dyDescent="0.55000000000000004">
      <c r="A216" s="210"/>
      <c r="B216" s="211"/>
      <c r="C216" s="211"/>
      <c r="D216" s="88" t="s">
        <v>52</v>
      </c>
      <c r="E216" s="80">
        <f>VLOOKUP(D216,Runners!A$1:B$155,2,FALSE)</f>
        <v>105000</v>
      </c>
      <c r="F216" s="214"/>
      <c r="G216" s="216"/>
      <c r="H216" s="74">
        <v>82</v>
      </c>
      <c r="I216" s="209"/>
      <c r="J216" s="75">
        <v>0</v>
      </c>
      <c r="K216" s="209"/>
      <c r="L216" s="75">
        <v>0</v>
      </c>
      <c r="M216" s="209"/>
      <c r="N216" s="76">
        <v>0</v>
      </c>
      <c r="O216" s="219"/>
      <c r="P216" s="154">
        <v>0</v>
      </c>
      <c r="Q216" s="222"/>
      <c r="R216" s="154">
        <f>IF(ISNA(VLOOKUP($D216,'Overall Individual'!$B$2:$N$103,8,FALSE)),0,VLOOKUP($D216,'Overall Individual'!$B$2:$N$103,8,FALSE))</f>
        <v>72</v>
      </c>
      <c r="S216" s="209"/>
      <c r="T216" s="154">
        <f>IF(ISNA(VLOOKUP($D216,'Overall Individual'!$B$2:$N$103,9,FALSE)),0,VLOOKUP($D216,'Overall Individual'!$B$2:$N$103,9,FALSE))</f>
        <v>0</v>
      </c>
      <c r="U216" s="209"/>
      <c r="V216" s="155">
        <f>IF(ISNA(VLOOKUP($D216,'Overall Individual'!$B$2:$N$103,10,FALSE)),0,VLOOKUP($D216,'Overall Individual'!$B$2:$N$103,10,FALSE))</f>
        <v>0</v>
      </c>
      <c r="W216" s="209"/>
      <c r="X216" s="155">
        <f>IF(ISNA(VLOOKUP($D216,'Overall Individual'!$B$2:$N$103,11,FALSE)),0,VLOOKUP($D216,'Overall Individual'!$B$2:$N$103,11,FALSE))</f>
        <v>0</v>
      </c>
      <c r="Y216" s="209"/>
      <c r="Z216" s="155">
        <f>IF(ISNA(VLOOKUP($D216,'Overall Individual'!$B$2:$N$103,12,FALSE)),0,VLOOKUP($D216,'Overall Individual'!$B$2:$N$103,12,FALSE))</f>
        <v>0</v>
      </c>
      <c r="AA216" s="209"/>
    </row>
    <row r="217" spans="1:27" ht="12.75" customHeight="1" thickTop="1" x14ac:dyDescent="0.5">
      <c r="A217" s="210">
        <v>44</v>
      </c>
      <c r="B217" s="211" t="s">
        <v>222</v>
      </c>
      <c r="C217" s="211" t="s">
        <v>111</v>
      </c>
      <c r="D217" s="87" t="s">
        <v>166</v>
      </c>
      <c r="E217" s="78">
        <f>VLOOKUP(D217,Runners!A$1:B$155,2,FALSE)</f>
        <v>115000</v>
      </c>
      <c r="F217" s="212">
        <f>SUM(E217:E221)</f>
        <v>770000</v>
      </c>
      <c r="G217" s="215">
        <v>3</v>
      </c>
      <c r="H217" s="66">
        <v>0</v>
      </c>
      <c r="I217" s="207">
        <v>356</v>
      </c>
      <c r="J217" s="68">
        <v>0</v>
      </c>
      <c r="K217" s="207">
        <v>334</v>
      </c>
      <c r="L217" s="68">
        <v>0</v>
      </c>
      <c r="M217" s="207">
        <v>337</v>
      </c>
      <c r="N217" s="79">
        <v>0</v>
      </c>
      <c r="O217" s="217">
        <v>273</v>
      </c>
      <c r="P217" s="151">
        <v>0</v>
      </c>
      <c r="Q217" s="220">
        <v>172</v>
      </c>
      <c r="R217" s="151">
        <f>IF(ISNA(VLOOKUP($D217,'Overall Individual'!$B$2:$N$103,8,FALSE)),0,VLOOKUP($D217,'Overall Individual'!$B$2:$N$103,8,FALSE))</f>
        <v>0</v>
      </c>
      <c r="S217" s="207">
        <f>SUM(R217:R221)</f>
        <v>268</v>
      </c>
      <c r="T217" s="151">
        <f>IF(ISNA(VLOOKUP($D217,'Overall Individual'!$B$2:$N$103,9,FALSE)),0,VLOOKUP($D217,'Overall Individual'!$B$2:$N$103,9,FALSE))</f>
        <v>0</v>
      </c>
      <c r="U217" s="207">
        <f>SUM(T217:T221)</f>
        <v>184</v>
      </c>
      <c r="V217" s="152">
        <f>IF(ISNA(VLOOKUP($D217,'Overall Individual'!$B$2:$N$103,10,FALSE)),0,VLOOKUP($D217,'Overall Individual'!$B$2:$N$103,10,FALSE))</f>
        <v>0</v>
      </c>
      <c r="W217" s="207">
        <f>SUM(V217:V221)</f>
        <v>190</v>
      </c>
      <c r="X217" s="152">
        <f>IF(ISNA(VLOOKUP($D217,'Overall Individual'!$B$2:$N$103,11,FALSE)),0,VLOOKUP($D217,'Overall Individual'!$B$2:$N$103,11,FALSE))</f>
        <v>0</v>
      </c>
      <c r="Y217" s="207">
        <f>SUM(X217:X221)</f>
        <v>186</v>
      </c>
      <c r="Z217" s="152">
        <f>IF(ISNA(VLOOKUP($D217,'Overall Individual'!$B$2:$N$103,12,FALSE)),0,VLOOKUP($D217,'Overall Individual'!$B$2:$N$103,12,FALSE))</f>
        <v>0</v>
      </c>
      <c r="AA217" s="207">
        <f>SUM(Z217:Z221)</f>
        <v>0</v>
      </c>
    </row>
    <row r="218" spans="1:27" ht="12.75" customHeight="1" x14ac:dyDescent="0.5">
      <c r="A218" s="210"/>
      <c r="B218" s="211"/>
      <c r="C218" s="223"/>
      <c r="D218" s="87" t="s">
        <v>123</v>
      </c>
      <c r="E218" s="65">
        <f>VLOOKUP(D218,Runners!A$1:B$155,2,FALSE)</f>
        <v>130000</v>
      </c>
      <c r="F218" s="213"/>
      <c r="G218" s="208"/>
      <c r="H218" s="70">
        <v>81</v>
      </c>
      <c r="I218" s="208"/>
      <c r="J218" s="71">
        <v>80</v>
      </c>
      <c r="K218" s="208"/>
      <c r="L218" s="71">
        <v>75</v>
      </c>
      <c r="M218" s="208"/>
      <c r="N218" s="72">
        <v>0</v>
      </c>
      <c r="O218" s="218"/>
      <c r="P218" s="119">
        <v>89</v>
      </c>
      <c r="Q218" s="221"/>
      <c r="R218" s="119">
        <f>IF(ISNA(VLOOKUP($D218,'Overall Individual'!$B$2:$N$103,8,FALSE)),0,VLOOKUP($D218,'Overall Individual'!$B$2:$N$103,8,FALSE))</f>
        <v>87</v>
      </c>
      <c r="S218" s="208"/>
      <c r="T218" s="119">
        <f>IF(ISNA(VLOOKUP($D218,'Overall Individual'!$B$2:$N$103,9,FALSE)),0,VLOOKUP($D218,'Overall Individual'!$B$2:$N$103,9,FALSE))</f>
        <v>0</v>
      </c>
      <c r="U218" s="208"/>
      <c r="V218" s="153">
        <f>IF(ISNA(VLOOKUP($D218,'Overall Individual'!$B$2:$N$103,10,FALSE)),0,VLOOKUP($D218,'Overall Individual'!$B$2:$N$103,10,FALSE))</f>
        <v>0</v>
      </c>
      <c r="W218" s="208"/>
      <c r="X218" s="153">
        <f>IF(ISNA(VLOOKUP($D218,'Overall Individual'!$B$2:$N$103,11,FALSE)),0,VLOOKUP($D218,'Overall Individual'!$B$2:$N$103,11,FALSE))</f>
        <v>0</v>
      </c>
      <c r="Y218" s="208"/>
      <c r="Z218" s="153">
        <f>IF(ISNA(VLOOKUP($D218,'Overall Individual'!$B$2:$N$103,12,FALSE)),0,VLOOKUP($D218,'Overall Individual'!$B$2:$N$103,12,FALSE))</f>
        <v>0</v>
      </c>
      <c r="AA218" s="208"/>
    </row>
    <row r="219" spans="1:27" ht="12.75" customHeight="1" x14ac:dyDescent="0.5">
      <c r="A219" s="210"/>
      <c r="B219" s="211"/>
      <c r="C219" s="223"/>
      <c r="D219" s="87" t="s">
        <v>109</v>
      </c>
      <c r="E219" s="65">
        <f>VLOOKUP(D219,Runners!A$1:B$155,2,FALSE)</f>
        <v>215000</v>
      </c>
      <c r="F219" s="213"/>
      <c r="G219" s="208"/>
      <c r="H219" s="70">
        <v>97</v>
      </c>
      <c r="I219" s="208"/>
      <c r="J219" s="71">
        <v>95</v>
      </c>
      <c r="K219" s="208"/>
      <c r="L219" s="71">
        <v>94</v>
      </c>
      <c r="M219" s="208"/>
      <c r="N219" s="72">
        <v>96</v>
      </c>
      <c r="O219" s="218"/>
      <c r="P219" s="119">
        <v>83</v>
      </c>
      <c r="Q219" s="221"/>
      <c r="R219" s="119">
        <f>IF(ISNA(VLOOKUP($D219,'Overall Individual'!$B$2:$N$103,8,FALSE)),0,VLOOKUP($D219,'Overall Individual'!$B$2:$N$103,8,FALSE))</f>
        <v>95</v>
      </c>
      <c r="S219" s="208"/>
      <c r="T219" s="119">
        <f>IF(ISNA(VLOOKUP($D219,'Overall Individual'!$B$2:$N$103,9,FALSE)),0,VLOOKUP($D219,'Overall Individual'!$B$2:$N$103,9,FALSE))</f>
        <v>96</v>
      </c>
      <c r="U219" s="208"/>
      <c r="V219" s="153">
        <f>IF(ISNA(VLOOKUP($D219,'Overall Individual'!$B$2:$N$103,10,FALSE)),0,VLOOKUP($D219,'Overall Individual'!$B$2:$N$103,10,FALSE))</f>
        <v>100</v>
      </c>
      <c r="W219" s="208"/>
      <c r="X219" s="153">
        <f>IF(ISNA(VLOOKUP($D219,'Overall Individual'!$B$2:$N$103,11,FALSE)),0,VLOOKUP($D219,'Overall Individual'!$B$2:$N$103,11,FALSE))</f>
        <v>97</v>
      </c>
      <c r="Y219" s="208"/>
      <c r="Z219" s="153">
        <f>IF(ISNA(VLOOKUP($D219,'Overall Individual'!$B$2:$N$103,12,FALSE)),0,VLOOKUP($D219,'Overall Individual'!$B$2:$N$103,12,FALSE))</f>
        <v>0</v>
      </c>
      <c r="AA219" s="208"/>
    </row>
    <row r="220" spans="1:27" ht="12.75" customHeight="1" x14ac:dyDescent="0.5">
      <c r="A220" s="210"/>
      <c r="B220" s="211"/>
      <c r="C220" s="223"/>
      <c r="D220" s="87" t="s">
        <v>142</v>
      </c>
      <c r="E220" s="65">
        <f>VLOOKUP(D220,Runners!A$1:B$155,2,FALSE)</f>
        <v>205000</v>
      </c>
      <c r="F220" s="213"/>
      <c r="G220" s="208"/>
      <c r="H220" s="70">
        <v>83</v>
      </c>
      <c r="I220" s="208"/>
      <c r="J220" s="71">
        <v>69</v>
      </c>
      <c r="K220" s="208"/>
      <c r="L220" s="71">
        <v>82</v>
      </c>
      <c r="M220" s="208"/>
      <c r="N220" s="72">
        <v>89</v>
      </c>
      <c r="O220" s="218"/>
      <c r="P220" s="119">
        <v>0</v>
      </c>
      <c r="Q220" s="221"/>
      <c r="R220" s="119">
        <f>IF(ISNA(VLOOKUP($D220,'Overall Individual'!$B$2:$N$103,8,FALSE)),0,VLOOKUP($D220,'Overall Individual'!$B$2:$N$103,8,FALSE))</f>
        <v>0</v>
      </c>
      <c r="S220" s="208"/>
      <c r="T220" s="119">
        <f>IF(ISNA(VLOOKUP($D220,'Overall Individual'!$B$2:$N$103,9,FALSE)),0,VLOOKUP($D220,'Overall Individual'!$B$2:$N$103,9,FALSE))</f>
        <v>0</v>
      </c>
      <c r="U220" s="208"/>
      <c r="V220" s="153">
        <f>IF(ISNA(VLOOKUP($D220,'Overall Individual'!$B$2:$N$103,10,FALSE)),0,VLOOKUP($D220,'Overall Individual'!$B$2:$N$103,10,FALSE))</f>
        <v>90</v>
      </c>
      <c r="W220" s="208"/>
      <c r="X220" s="153">
        <f>IF(ISNA(VLOOKUP($D220,'Overall Individual'!$B$2:$N$103,11,FALSE)),0,VLOOKUP($D220,'Overall Individual'!$B$2:$N$103,11,FALSE))</f>
        <v>89</v>
      </c>
      <c r="Y220" s="208"/>
      <c r="Z220" s="153">
        <f>IF(ISNA(VLOOKUP($D220,'Overall Individual'!$B$2:$N$103,12,FALSE)),0,VLOOKUP($D220,'Overall Individual'!$B$2:$N$103,12,FALSE))</f>
        <v>0</v>
      </c>
      <c r="AA220" s="208"/>
    </row>
    <row r="221" spans="1:27" ht="12.75" customHeight="1" thickBot="1" x14ac:dyDescent="0.55000000000000004">
      <c r="A221" s="210"/>
      <c r="B221" s="211"/>
      <c r="C221" s="223"/>
      <c r="D221" s="88" t="s">
        <v>186</v>
      </c>
      <c r="E221" s="80">
        <f>VLOOKUP(D221,Runners!A$1:B$155,2,FALSE)</f>
        <v>105000</v>
      </c>
      <c r="F221" s="214"/>
      <c r="G221" s="216"/>
      <c r="H221" s="74">
        <v>95</v>
      </c>
      <c r="I221" s="209"/>
      <c r="J221" s="75">
        <v>90</v>
      </c>
      <c r="K221" s="209"/>
      <c r="L221" s="75">
        <v>86</v>
      </c>
      <c r="M221" s="209"/>
      <c r="N221" s="76">
        <v>88</v>
      </c>
      <c r="O221" s="219"/>
      <c r="P221" s="154">
        <v>0</v>
      </c>
      <c r="Q221" s="222"/>
      <c r="R221" s="154">
        <f>IF(ISNA(VLOOKUP($D221,'Overall Individual'!$B$2:$N$103,8,FALSE)),0,VLOOKUP($D221,'Overall Individual'!$B$2:$N$103,8,FALSE))</f>
        <v>86</v>
      </c>
      <c r="S221" s="209"/>
      <c r="T221" s="154">
        <f>IF(ISNA(VLOOKUP($D221,'Overall Individual'!$B$2:$N$103,9,FALSE)),0,VLOOKUP($D221,'Overall Individual'!$B$2:$N$103,9,FALSE))</f>
        <v>88</v>
      </c>
      <c r="U221" s="209"/>
      <c r="V221" s="155">
        <f>IF(ISNA(VLOOKUP($D221,'Overall Individual'!$B$2:$N$103,10,FALSE)),0,VLOOKUP($D221,'Overall Individual'!$B$2:$N$103,10,FALSE))</f>
        <v>0</v>
      </c>
      <c r="W221" s="209"/>
      <c r="X221" s="155">
        <f>IF(ISNA(VLOOKUP($D221,'Overall Individual'!$B$2:$N$103,11,FALSE)),0,VLOOKUP($D221,'Overall Individual'!$B$2:$N$103,11,FALSE))</f>
        <v>0</v>
      </c>
      <c r="Y221" s="209"/>
      <c r="Z221" s="155">
        <f>IF(ISNA(VLOOKUP($D221,'Overall Individual'!$B$2:$N$103,12,FALSE)),0,VLOOKUP($D221,'Overall Individual'!$B$2:$N$103,12,FALSE))</f>
        <v>0</v>
      </c>
      <c r="AA221" s="209"/>
    </row>
    <row r="222" spans="1:27" ht="12.75" customHeight="1" thickTop="1" x14ac:dyDescent="0.5">
      <c r="A222" s="210">
        <v>45</v>
      </c>
      <c r="B222" s="211" t="s">
        <v>219</v>
      </c>
      <c r="C222" s="211" t="s">
        <v>130</v>
      </c>
      <c r="D222" s="87" t="s">
        <v>54</v>
      </c>
      <c r="E222" s="78">
        <f>VLOOKUP(D222,Runners!A$1:B$155,2,FALSE)</f>
        <v>205000</v>
      </c>
      <c r="F222" s="212">
        <f>SUM(E222:E226)</f>
        <v>935000</v>
      </c>
      <c r="G222" s="215">
        <v>3</v>
      </c>
      <c r="H222" s="66">
        <v>87</v>
      </c>
      <c r="I222" s="207">
        <v>346</v>
      </c>
      <c r="J222" s="68">
        <v>71</v>
      </c>
      <c r="K222" s="207">
        <v>324</v>
      </c>
      <c r="L222" s="68">
        <v>71</v>
      </c>
      <c r="M222" s="207">
        <v>333</v>
      </c>
      <c r="N222" s="79">
        <v>71</v>
      </c>
      <c r="O222" s="217">
        <v>237</v>
      </c>
      <c r="P222" s="151">
        <v>80</v>
      </c>
      <c r="Q222" s="220">
        <v>357</v>
      </c>
      <c r="R222" s="151">
        <f>IF(ISNA(VLOOKUP($D222,'Overall Individual'!$B$2:$N$103,8,FALSE)),0,VLOOKUP($D222,'Overall Individual'!$B$2:$N$103,8,FALSE))</f>
        <v>71</v>
      </c>
      <c r="S222" s="207">
        <f>SUM(R222:R226)</f>
        <v>314</v>
      </c>
      <c r="T222" s="151">
        <f>IF(ISNA(VLOOKUP($D222,'Overall Individual'!$B$2:$N$103,9,FALSE)),0,VLOOKUP($D222,'Overall Individual'!$B$2:$N$103,9,FALSE))</f>
        <v>66</v>
      </c>
      <c r="U222" s="207">
        <f>SUM(T222:T226)</f>
        <v>390</v>
      </c>
      <c r="V222" s="152">
        <f>IF(ISNA(VLOOKUP($D222,'Overall Individual'!$B$2:$N$103,10,FALSE)),0,VLOOKUP($D222,'Overall Individual'!$B$2:$N$103,10,FALSE))</f>
        <v>0</v>
      </c>
      <c r="W222" s="207">
        <f>SUM(V222:V226)</f>
        <v>181</v>
      </c>
      <c r="X222" s="152">
        <f>IF(ISNA(VLOOKUP($D222,'Overall Individual'!$B$2:$N$103,11,FALSE)),0,VLOOKUP($D222,'Overall Individual'!$B$2:$N$103,11,FALSE))</f>
        <v>0</v>
      </c>
      <c r="Y222" s="207">
        <f>SUM(X222:X226)</f>
        <v>77</v>
      </c>
      <c r="Z222" s="152">
        <f>IF(ISNA(VLOOKUP($D222,'Overall Individual'!$B$2:$N$103,12,FALSE)),0,VLOOKUP($D222,'Overall Individual'!$B$2:$N$103,12,FALSE))</f>
        <v>0</v>
      </c>
      <c r="AA222" s="207">
        <f>SUM(Z222:Z226)</f>
        <v>0</v>
      </c>
    </row>
    <row r="223" spans="1:27" ht="12.75" customHeight="1" x14ac:dyDescent="0.5">
      <c r="A223" s="210"/>
      <c r="B223" s="211"/>
      <c r="C223" s="223"/>
      <c r="D223" s="87" t="s">
        <v>160</v>
      </c>
      <c r="E223" s="65">
        <f>VLOOKUP(D223,Runners!A$1:B$155,2,FALSE)</f>
        <v>135000</v>
      </c>
      <c r="F223" s="213"/>
      <c r="G223" s="208"/>
      <c r="H223" s="70">
        <v>82</v>
      </c>
      <c r="I223" s="208"/>
      <c r="J223" s="71">
        <v>0</v>
      </c>
      <c r="K223" s="208"/>
      <c r="L223" s="71">
        <v>0</v>
      </c>
      <c r="M223" s="208"/>
      <c r="N223" s="72">
        <v>0</v>
      </c>
      <c r="O223" s="218"/>
      <c r="P223" s="119">
        <v>0</v>
      </c>
      <c r="Q223" s="221"/>
      <c r="R223" s="119">
        <f>IF(ISNA(VLOOKUP($D223,'Overall Individual'!$B$2:$N$103,8,FALSE)),0,VLOOKUP($D223,'Overall Individual'!$B$2:$N$103,8,FALSE))</f>
        <v>52</v>
      </c>
      <c r="S223" s="208"/>
      <c r="T223" s="119">
        <f>IF(ISNA(VLOOKUP($D223,'Overall Individual'!$B$2:$N$103,9,FALSE)),0,VLOOKUP($D223,'Overall Individual'!$B$2:$N$103,9,FALSE))</f>
        <v>61</v>
      </c>
      <c r="U223" s="208"/>
      <c r="V223" s="153">
        <f>IF(ISNA(VLOOKUP($D223,'Overall Individual'!$B$2:$N$103,10,FALSE)),0,VLOOKUP($D223,'Overall Individual'!$B$2:$N$103,10,FALSE))</f>
        <v>0</v>
      </c>
      <c r="W223" s="208"/>
      <c r="X223" s="153">
        <f>IF(ISNA(VLOOKUP($D223,'Overall Individual'!$B$2:$N$103,11,FALSE)),0,VLOOKUP($D223,'Overall Individual'!$B$2:$N$103,11,FALSE))</f>
        <v>0</v>
      </c>
      <c r="Y223" s="208"/>
      <c r="Z223" s="153">
        <f>IF(ISNA(VLOOKUP($D223,'Overall Individual'!$B$2:$N$103,12,FALSE)),0,VLOOKUP($D223,'Overall Individual'!$B$2:$N$103,12,FALSE))</f>
        <v>0</v>
      </c>
      <c r="AA223" s="208"/>
    </row>
    <row r="224" spans="1:27" ht="12.75" customHeight="1" x14ac:dyDescent="0.5">
      <c r="A224" s="210"/>
      <c r="B224" s="211"/>
      <c r="C224" s="223"/>
      <c r="D224" s="87" t="s">
        <v>82</v>
      </c>
      <c r="E224" s="65">
        <f>VLOOKUP(D224,Runners!A$1:B$155,2,FALSE)</f>
        <v>220000</v>
      </c>
      <c r="F224" s="213"/>
      <c r="G224" s="208"/>
      <c r="H224" s="70">
        <v>0</v>
      </c>
      <c r="I224" s="208"/>
      <c r="J224" s="71">
        <v>96</v>
      </c>
      <c r="K224" s="208"/>
      <c r="L224" s="71">
        <v>98</v>
      </c>
      <c r="M224" s="208"/>
      <c r="N224" s="72">
        <v>0</v>
      </c>
      <c r="O224" s="218"/>
      <c r="P224" s="119">
        <v>100</v>
      </c>
      <c r="Q224" s="221"/>
      <c r="R224" s="119">
        <f>IF(ISNA(VLOOKUP($D224,'Overall Individual'!$B$2:$N$103,8,FALSE)),0,VLOOKUP($D224,'Overall Individual'!$B$2:$N$103,8,FALSE))</f>
        <v>98</v>
      </c>
      <c r="S224" s="208"/>
      <c r="T224" s="119">
        <f>IF(ISNA(VLOOKUP($D224,'Overall Individual'!$B$2:$N$103,9,FALSE)),0,VLOOKUP($D224,'Overall Individual'!$B$2:$N$103,9,FALSE))</f>
        <v>99</v>
      </c>
      <c r="U224" s="208"/>
      <c r="V224" s="153">
        <f>IF(ISNA(VLOOKUP($D224,'Overall Individual'!$B$2:$N$103,10,FALSE)),0,VLOOKUP($D224,'Overall Individual'!$B$2:$N$103,10,FALSE))</f>
        <v>99</v>
      </c>
      <c r="W224" s="208"/>
      <c r="X224" s="153">
        <f>IF(ISNA(VLOOKUP($D224,'Overall Individual'!$B$2:$N$103,11,FALSE)),0,VLOOKUP($D224,'Overall Individual'!$B$2:$N$103,11,FALSE))</f>
        <v>0</v>
      </c>
      <c r="Y224" s="208"/>
      <c r="Z224" s="153">
        <f>IF(ISNA(VLOOKUP($D224,'Overall Individual'!$B$2:$N$103,12,FALSE)),0,VLOOKUP($D224,'Overall Individual'!$B$2:$N$103,12,FALSE))</f>
        <v>0</v>
      </c>
      <c r="AA224" s="208"/>
    </row>
    <row r="225" spans="1:27" ht="12.75" customHeight="1" x14ac:dyDescent="0.5">
      <c r="A225" s="210"/>
      <c r="B225" s="211"/>
      <c r="C225" s="223"/>
      <c r="D225" s="87" t="s">
        <v>111</v>
      </c>
      <c r="E225" s="65">
        <f>VLOOKUP(D225,Runners!A$1:B$155,2,FALSE)</f>
        <v>155000</v>
      </c>
      <c r="F225" s="213"/>
      <c r="G225" s="208"/>
      <c r="H225" s="70">
        <v>84</v>
      </c>
      <c r="I225" s="208"/>
      <c r="J225" s="71">
        <v>76</v>
      </c>
      <c r="K225" s="208"/>
      <c r="L225" s="71">
        <v>74</v>
      </c>
      <c r="M225" s="208"/>
      <c r="N225" s="72">
        <v>74</v>
      </c>
      <c r="O225" s="218"/>
      <c r="P225" s="119">
        <v>81</v>
      </c>
      <c r="Q225" s="221"/>
      <c r="R225" s="119">
        <f>IF(ISNA(VLOOKUP($D225,'Overall Individual'!$B$2:$N$103,8,FALSE)),0,VLOOKUP($D225,'Overall Individual'!$B$2:$N$103,8,FALSE))</f>
        <v>0</v>
      </c>
      <c r="S225" s="208"/>
      <c r="T225" s="119">
        <f>IF(ISNA(VLOOKUP($D225,'Overall Individual'!$B$2:$N$103,9,FALSE)),0,VLOOKUP($D225,'Overall Individual'!$B$2:$N$103,9,FALSE))</f>
        <v>72</v>
      </c>
      <c r="U225" s="208"/>
      <c r="V225" s="153">
        <f>IF(ISNA(VLOOKUP($D225,'Overall Individual'!$B$2:$N$103,10,FALSE)),0,VLOOKUP($D225,'Overall Individual'!$B$2:$N$103,10,FALSE))</f>
        <v>0</v>
      </c>
      <c r="W225" s="208"/>
      <c r="X225" s="153">
        <f>IF(ISNA(VLOOKUP($D225,'Overall Individual'!$B$2:$N$103,11,FALSE)),0,VLOOKUP($D225,'Overall Individual'!$B$2:$N$103,11,FALSE))</f>
        <v>77</v>
      </c>
      <c r="Y225" s="208"/>
      <c r="Z225" s="153">
        <f>IF(ISNA(VLOOKUP($D225,'Overall Individual'!$B$2:$N$103,12,FALSE)),0,VLOOKUP($D225,'Overall Individual'!$B$2:$N$103,12,FALSE))</f>
        <v>0</v>
      </c>
      <c r="AA225" s="208"/>
    </row>
    <row r="226" spans="1:27" ht="12.75" customHeight="1" thickBot="1" x14ac:dyDescent="0.55000000000000004">
      <c r="A226" s="210"/>
      <c r="B226" s="211"/>
      <c r="C226" s="223"/>
      <c r="D226" s="88" t="s">
        <v>140</v>
      </c>
      <c r="E226" s="80">
        <f>VLOOKUP(D226,Runners!A$1:B$155,2,FALSE)</f>
        <v>220000</v>
      </c>
      <c r="F226" s="214"/>
      <c r="G226" s="216"/>
      <c r="H226" s="74">
        <v>93</v>
      </c>
      <c r="I226" s="209"/>
      <c r="J226" s="75">
        <v>81</v>
      </c>
      <c r="K226" s="209"/>
      <c r="L226" s="75">
        <v>90</v>
      </c>
      <c r="M226" s="209"/>
      <c r="N226" s="76">
        <v>92</v>
      </c>
      <c r="O226" s="219"/>
      <c r="P226" s="154">
        <v>96</v>
      </c>
      <c r="Q226" s="222"/>
      <c r="R226" s="154">
        <f>IF(ISNA(VLOOKUP($D226,'Overall Individual'!$B$2:$N$103,8,FALSE)),0,VLOOKUP($D226,'Overall Individual'!$B$2:$N$103,8,FALSE))</f>
        <v>93</v>
      </c>
      <c r="S226" s="209"/>
      <c r="T226" s="154">
        <f>IF(ISNA(VLOOKUP($D226,'Overall Individual'!$B$2:$N$103,9,FALSE)),0,VLOOKUP($D226,'Overall Individual'!$B$2:$N$103,9,FALSE))</f>
        <v>92</v>
      </c>
      <c r="U226" s="209"/>
      <c r="V226" s="155">
        <f>IF(ISNA(VLOOKUP($D226,'Overall Individual'!$B$2:$N$103,10,FALSE)),0,VLOOKUP($D226,'Overall Individual'!$B$2:$N$103,10,FALSE))</f>
        <v>82</v>
      </c>
      <c r="W226" s="209"/>
      <c r="X226" s="155">
        <f>IF(ISNA(VLOOKUP($D226,'Overall Individual'!$B$2:$N$103,11,FALSE)),0,VLOOKUP($D226,'Overall Individual'!$B$2:$N$103,11,FALSE))</f>
        <v>0</v>
      </c>
      <c r="Y226" s="209"/>
      <c r="Z226" s="155">
        <f>IF(ISNA(VLOOKUP($D226,'Overall Individual'!$B$2:$N$103,12,FALSE)),0,VLOOKUP($D226,'Overall Individual'!$B$2:$N$103,12,FALSE))</f>
        <v>0</v>
      </c>
      <c r="AA226" s="209"/>
    </row>
    <row r="227" spans="1:27" ht="12.75" customHeight="1" thickTop="1" x14ac:dyDescent="0.5">
      <c r="A227" s="210">
        <v>46</v>
      </c>
      <c r="B227" s="211" t="s">
        <v>218</v>
      </c>
      <c r="C227" s="211" t="s">
        <v>52</v>
      </c>
      <c r="D227" s="87" t="s">
        <v>173</v>
      </c>
      <c r="E227" s="78">
        <f>VLOOKUP(D227,Runners!A$1:B$155,2,FALSE)</f>
        <v>105000</v>
      </c>
      <c r="F227" s="212">
        <f>SUM(E227:E231)</f>
        <v>990000</v>
      </c>
      <c r="G227" s="215">
        <v>3</v>
      </c>
      <c r="H227" s="66">
        <v>82</v>
      </c>
      <c r="I227" s="207">
        <v>275</v>
      </c>
      <c r="J227" s="68">
        <v>0</v>
      </c>
      <c r="K227" s="207">
        <v>188</v>
      </c>
      <c r="L227" s="68">
        <v>0</v>
      </c>
      <c r="M227" s="207">
        <v>183</v>
      </c>
      <c r="N227" s="79">
        <v>0</v>
      </c>
      <c r="O227" s="217">
        <v>282</v>
      </c>
      <c r="P227" s="151">
        <v>0</v>
      </c>
      <c r="Q227" s="220">
        <v>180</v>
      </c>
      <c r="R227" s="151">
        <f>IF(ISNA(VLOOKUP($D227,'Overall Individual'!$B$2:$N$103,8,FALSE)),0,VLOOKUP($D227,'Overall Individual'!$B$2:$N$103,8,FALSE))</f>
        <v>90</v>
      </c>
      <c r="S227" s="207">
        <f>SUM(R227:R231)</f>
        <v>368</v>
      </c>
      <c r="T227" s="151">
        <f>IF(ISNA(VLOOKUP($D227,'Overall Individual'!$B$2:$N$103,9,FALSE)),0,VLOOKUP($D227,'Overall Individual'!$B$2:$N$103,9,FALSE))</f>
        <v>93</v>
      </c>
      <c r="U227" s="207">
        <f>SUM(T227:T231)</f>
        <v>370</v>
      </c>
      <c r="V227" s="152">
        <f>IF(ISNA(VLOOKUP($D227,'Overall Individual'!$B$2:$N$103,10,FALSE)),0,VLOOKUP($D227,'Overall Individual'!$B$2:$N$103,10,FALSE))</f>
        <v>98</v>
      </c>
      <c r="W227" s="207">
        <f>SUM(V227:V231)</f>
        <v>293</v>
      </c>
      <c r="X227" s="152">
        <f>IF(ISNA(VLOOKUP($D227,'Overall Individual'!$B$2:$N$103,11,FALSE)),0,VLOOKUP($D227,'Overall Individual'!$B$2:$N$103,11,FALSE))</f>
        <v>94</v>
      </c>
      <c r="Y227" s="207">
        <f>SUM(X227:X231)</f>
        <v>284</v>
      </c>
      <c r="Z227" s="152">
        <f>IF(ISNA(VLOOKUP($D227,'Overall Individual'!$B$2:$N$103,12,FALSE)),0,VLOOKUP($D227,'Overall Individual'!$B$2:$N$103,12,FALSE))</f>
        <v>0</v>
      </c>
      <c r="AA227" s="207">
        <f>SUM(Z227:Z231)</f>
        <v>0</v>
      </c>
    </row>
    <row r="228" spans="1:27" ht="12.75" customHeight="1" x14ac:dyDescent="0.5">
      <c r="A228" s="210"/>
      <c r="B228" s="211"/>
      <c r="C228" s="223"/>
      <c r="D228" s="87" t="s">
        <v>133</v>
      </c>
      <c r="E228" s="65">
        <f>VLOOKUP(D228,Runners!A$1:B$155,2,FALSE)</f>
        <v>240000</v>
      </c>
      <c r="F228" s="213"/>
      <c r="G228" s="208"/>
      <c r="H228" s="70">
        <v>0</v>
      </c>
      <c r="I228" s="208"/>
      <c r="J228" s="71">
        <v>0</v>
      </c>
      <c r="K228" s="208"/>
      <c r="L228" s="71">
        <v>0</v>
      </c>
      <c r="M228" s="208"/>
      <c r="N228" s="72">
        <v>0</v>
      </c>
      <c r="O228" s="218"/>
      <c r="P228" s="119">
        <v>0</v>
      </c>
      <c r="Q228" s="221"/>
      <c r="R228" s="119">
        <f>IF(ISNA(VLOOKUP($D228,'Overall Individual'!$B$2:$N$103,8,FALSE)),0,VLOOKUP($D228,'Overall Individual'!$B$2:$N$103,8,FALSE))</f>
        <v>89</v>
      </c>
      <c r="S228" s="208"/>
      <c r="T228" s="119">
        <f>IF(ISNA(VLOOKUP($D228,'Overall Individual'!$B$2:$N$103,9,FALSE)),0,VLOOKUP($D228,'Overall Individual'!$B$2:$N$103,9,FALSE))</f>
        <v>87</v>
      </c>
      <c r="U228" s="208"/>
      <c r="V228" s="153">
        <f>IF(ISNA(VLOOKUP($D228,'Overall Individual'!$B$2:$N$103,10,FALSE)),0,VLOOKUP($D228,'Overall Individual'!$B$2:$N$103,10,FALSE))</f>
        <v>0</v>
      </c>
      <c r="W228" s="208"/>
      <c r="X228" s="153">
        <f>IF(ISNA(VLOOKUP($D228,'Overall Individual'!$B$2:$N$103,11,FALSE)),0,VLOOKUP($D228,'Overall Individual'!$B$2:$N$103,11,FALSE))</f>
        <v>0</v>
      </c>
      <c r="Y228" s="208"/>
      <c r="Z228" s="153">
        <f>IF(ISNA(VLOOKUP($D228,'Overall Individual'!$B$2:$N$103,12,FALSE)),0,VLOOKUP($D228,'Overall Individual'!$B$2:$N$103,12,FALSE))</f>
        <v>0</v>
      </c>
      <c r="AA228" s="208"/>
    </row>
    <row r="229" spans="1:27" ht="12.75" customHeight="1" x14ac:dyDescent="0.5">
      <c r="A229" s="210"/>
      <c r="B229" s="211"/>
      <c r="C229" s="223"/>
      <c r="D229" s="87" t="s">
        <v>109</v>
      </c>
      <c r="E229" s="65">
        <f>VLOOKUP(D229,Runners!A$1:B$155,2,FALSE)</f>
        <v>215000</v>
      </c>
      <c r="F229" s="213"/>
      <c r="G229" s="208"/>
      <c r="H229" s="70">
        <v>97</v>
      </c>
      <c r="I229" s="208"/>
      <c r="J229" s="71">
        <v>95</v>
      </c>
      <c r="K229" s="208"/>
      <c r="L229" s="71">
        <v>94</v>
      </c>
      <c r="M229" s="208"/>
      <c r="N229" s="72">
        <v>96</v>
      </c>
      <c r="O229" s="218"/>
      <c r="P229" s="119">
        <v>83</v>
      </c>
      <c r="Q229" s="221"/>
      <c r="R229" s="119">
        <f>IF(ISNA(VLOOKUP($D229,'Overall Individual'!$B$2:$N$103,8,FALSE)),0,VLOOKUP($D229,'Overall Individual'!$B$2:$N$103,8,FALSE))</f>
        <v>95</v>
      </c>
      <c r="S229" s="208"/>
      <c r="T229" s="119">
        <f>IF(ISNA(VLOOKUP($D229,'Overall Individual'!$B$2:$N$103,9,FALSE)),0,VLOOKUP($D229,'Overall Individual'!$B$2:$N$103,9,FALSE))</f>
        <v>96</v>
      </c>
      <c r="U229" s="208"/>
      <c r="V229" s="153">
        <f>IF(ISNA(VLOOKUP($D229,'Overall Individual'!$B$2:$N$103,10,FALSE)),0,VLOOKUP($D229,'Overall Individual'!$B$2:$N$103,10,FALSE))</f>
        <v>100</v>
      </c>
      <c r="W229" s="208"/>
      <c r="X229" s="153">
        <f>IF(ISNA(VLOOKUP($D229,'Overall Individual'!$B$2:$N$103,11,FALSE)),0,VLOOKUP($D229,'Overall Individual'!$B$2:$N$103,11,FALSE))</f>
        <v>97</v>
      </c>
      <c r="Y229" s="208"/>
      <c r="Z229" s="153">
        <f>IF(ISNA(VLOOKUP($D229,'Overall Individual'!$B$2:$N$103,12,FALSE)),0,VLOOKUP($D229,'Overall Individual'!$B$2:$N$103,12,FALSE))</f>
        <v>0</v>
      </c>
      <c r="AA229" s="208"/>
    </row>
    <row r="230" spans="1:27" ht="12.75" customHeight="1" x14ac:dyDescent="0.5">
      <c r="A230" s="210"/>
      <c r="B230" s="211"/>
      <c r="C230" s="223"/>
      <c r="D230" s="87" t="s">
        <v>146</v>
      </c>
      <c r="E230" s="65">
        <f>VLOOKUP(D230,Runners!A$1:B$155,2,FALSE)</f>
        <v>190000</v>
      </c>
      <c r="F230" s="213"/>
      <c r="G230" s="208"/>
      <c r="H230" s="70">
        <v>0</v>
      </c>
      <c r="I230" s="208"/>
      <c r="J230" s="71">
        <v>0</v>
      </c>
      <c r="K230" s="208"/>
      <c r="L230" s="71">
        <v>0</v>
      </c>
      <c r="M230" s="208"/>
      <c r="N230" s="72">
        <v>91</v>
      </c>
      <c r="O230" s="218"/>
      <c r="P230" s="119">
        <v>0</v>
      </c>
      <c r="Q230" s="221"/>
      <c r="R230" s="119">
        <f>IF(ISNA(VLOOKUP($D230,'Overall Individual'!$B$2:$N$103,8,FALSE)),0,VLOOKUP($D230,'Overall Individual'!$B$2:$N$103,8,FALSE))</f>
        <v>0</v>
      </c>
      <c r="S230" s="208"/>
      <c r="T230" s="119">
        <f>IF(ISNA(VLOOKUP($D230,'Overall Individual'!$B$2:$N$103,9,FALSE)),0,VLOOKUP($D230,'Overall Individual'!$B$2:$N$103,9,FALSE))</f>
        <v>0</v>
      </c>
      <c r="U230" s="208"/>
      <c r="V230" s="153">
        <f>IF(ISNA(VLOOKUP($D230,'Overall Individual'!$B$2:$N$103,10,FALSE)),0,VLOOKUP($D230,'Overall Individual'!$B$2:$N$103,10,FALSE))</f>
        <v>0</v>
      </c>
      <c r="W230" s="208"/>
      <c r="X230" s="153">
        <f>IF(ISNA(VLOOKUP($D230,'Overall Individual'!$B$2:$N$103,11,FALSE)),0,VLOOKUP($D230,'Overall Individual'!$B$2:$N$103,11,FALSE))</f>
        <v>0</v>
      </c>
      <c r="Y230" s="208"/>
      <c r="Z230" s="153">
        <f>IF(ISNA(VLOOKUP($D230,'Overall Individual'!$B$2:$N$103,12,FALSE)),0,VLOOKUP($D230,'Overall Individual'!$B$2:$N$103,12,FALSE))</f>
        <v>0</v>
      </c>
      <c r="AA230" s="208"/>
    </row>
    <row r="231" spans="1:27" ht="12.75" customHeight="1" thickBot="1" x14ac:dyDescent="0.55000000000000004">
      <c r="A231" s="210"/>
      <c r="B231" s="211"/>
      <c r="C231" s="223"/>
      <c r="D231" s="88" t="s">
        <v>129</v>
      </c>
      <c r="E231" s="80">
        <f>VLOOKUP(D231,Runners!A$1:B$155,2,FALSE)</f>
        <v>240000</v>
      </c>
      <c r="F231" s="214"/>
      <c r="G231" s="216"/>
      <c r="H231" s="74">
        <v>96</v>
      </c>
      <c r="I231" s="209"/>
      <c r="J231" s="75">
        <v>93</v>
      </c>
      <c r="K231" s="209"/>
      <c r="L231" s="75">
        <v>89</v>
      </c>
      <c r="M231" s="209"/>
      <c r="N231" s="76">
        <v>95</v>
      </c>
      <c r="O231" s="219"/>
      <c r="P231" s="154">
        <v>97</v>
      </c>
      <c r="Q231" s="222"/>
      <c r="R231" s="154">
        <f>IF(ISNA(VLOOKUP($D231,'Overall Individual'!$B$2:$N$103,8,FALSE)),0,VLOOKUP($D231,'Overall Individual'!$B$2:$N$103,8,FALSE))</f>
        <v>94</v>
      </c>
      <c r="S231" s="209"/>
      <c r="T231" s="154">
        <f>IF(ISNA(VLOOKUP($D231,'Overall Individual'!$B$2:$N$103,9,FALSE)),0,VLOOKUP($D231,'Overall Individual'!$B$2:$N$103,9,FALSE))</f>
        <v>94</v>
      </c>
      <c r="U231" s="209"/>
      <c r="V231" s="155">
        <f>IF(ISNA(VLOOKUP($D231,'Overall Individual'!$B$2:$N$103,10,FALSE)),0,VLOOKUP($D231,'Overall Individual'!$B$2:$N$103,10,FALSE))</f>
        <v>95</v>
      </c>
      <c r="W231" s="209"/>
      <c r="X231" s="155">
        <f>IF(ISNA(VLOOKUP($D231,'Overall Individual'!$B$2:$N$103,11,FALSE)),0,VLOOKUP($D231,'Overall Individual'!$B$2:$N$103,11,FALSE))</f>
        <v>93</v>
      </c>
      <c r="Y231" s="209"/>
      <c r="Z231" s="155">
        <f>IF(ISNA(VLOOKUP($D231,'Overall Individual'!$B$2:$N$103,12,FALSE)),0,VLOOKUP($D231,'Overall Individual'!$B$2:$N$103,12,FALSE))</f>
        <v>0</v>
      </c>
      <c r="AA231" s="209"/>
    </row>
    <row r="232" spans="1:27" ht="12.75" customHeight="1" thickTop="1" x14ac:dyDescent="0.5">
      <c r="A232" s="210">
        <v>47</v>
      </c>
      <c r="B232" s="211" t="s">
        <v>216</v>
      </c>
      <c r="C232" s="211" t="s">
        <v>52</v>
      </c>
      <c r="D232" s="87" t="s">
        <v>149</v>
      </c>
      <c r="E232" s="78">
        <f>VLOOKUP(D232,Runners!A$1:B$155,2,FALSE)</f>
        <v>180000</v>
      </c>
      <c r="F232" s="212">
        <f>SUM(E232:E236)</f>
        <v>985000</v>
      </c>
      <c r="G232" s="215">
        <v>3</v>
      </c>
      <c r="H232" s="66">
        <v>99</v>
      </c>
      <c r="I232" s="207">
        <v>459</v>
      </c>
      <c r="J232" s="68">
        <v>100</v>
      </c>
      <c r="K232" s="207">
        <v>431</v>
      </c>
      <c r="L232" s="68">
        <v>100</v>
      </c>
      <c r="M232" s="207">
        <v>435</v>
      </c>
      <c r="N232" s="79">
        <v>100</v>
      </c>
      <c r="O232" s="217">
        <v>445</v>
      </c>
      <c r="P232" s="151">
        <v>0</v>
      </c>
      <c r="Q232" s="220">
        <v>192</v>
      </c>
      <c r="R232" s="151">
        <f>IF(ISNA(VLOOKUP($D232,'Overall Individual'!$B$2:$N$103,8,FALSE)),0,VLOOKUP($D232,'Overall Individual'!$B$2:$N$103,8,FALSE))</f>
        <v>99</v>
      </c>
      <c r="S232" s="207">
        <f>SUM(R232:R236)</f>
        <v>463</v>
      </c>
      <c r="T232" s="151">
        <f>IF(ISNA(VLOOKUP($D232,'Overall Individual'!$B$2:$N$103,9,FALSE)),0,VLOOKUP($D232,'Overall Individual'!$B$2:$N$103,9,FALSE))</f>
        <v>100</v>
      </c>
      <c r="U232" s="207">
        <f>SUM(T232:T236)</f>
        <v>460</v>
      </c>
      <c r="V232" s="152">
        <f>IF(ISNA(VLOOKUP($D232,'Overall Individual'!$B$2:$N$103,10,FALSE)),0,VLOOKUP($D232,'Overall Individual'!$B$2:$N$103,10,FALSE))</f>
        <v>0</v>
      </c>
      <c r="W232" s="207">
        <f>SUM(V232:V236)</f>
        <v>97</v>
      </c>
      <c r="X232" s="152">
        <f>IF(ISNA(VLOOKUP($D232,'Overall Individual'!$B$2:$N$103,11,FALSE)),0,VLOOKUP($D232,'Overall Individual'!$B$2:$N$103,11,FALSE))</f>
        <v>100</v>
      </c>
      <c r="Y232" s="207">
        <f>SUM(X232:X236)</f>
        <v>291</v>
      </c>
      <c r="Z232" s="152">
        <f>IF(ISNA(VLOOKUP($D232,'Overall Individual'!$B$2:$N$103,12,FALSE)),0,VLOOKUP($D232,'Overall Individual'!$B$2:$N$103,12,FALSE))</f>
        <v>0</v>
      </c>
      <c r="AA232" s="207">
        <f>SUM(Z232:Z236)</f>
        <v>0</v>
      </c>
    </row>
    <row r="233" spans="1:27" ht="12.75" customHeight="1" x14ac:dyDescent="0.5">
      <c r="A233" s="210"/>
      <c r="B233" s="211"/>
      <c r="C233" s="223"/>
      <c r="D233" s="87" t="s">
        <v>106</v>
      </c>
      <c r="E233" s="65">
        <f>VLOOKUP(D233,Runners!A$1:B$155,2,FALSE)</f>
        <v>230000</v>
      </c>
      <c r="F233" s="213"/>
      <c r="G233" s="208"/>
      <c r="H233" s="70">
        <v>98</v>
      </c>
      <c r="I233" s="208"/>
      <c r="J233" s="71">
        <v>99</v>
      </c>
      <c r="K233" s="208"/>
      <c r="L233" s="71">
        <v>99</v>
      </c>
      <c r="M233" s="208"/>
      <c r="N233" s="72">
        <v>99</v>
      </c>
      <c r="O233" s="218"/>
      <c r="P233" s="119">
        <v>99</v>
      </c>
      <c r="Q233" s="221"/>
      <c r="R233" s="119">
        <f>IF(ISNA(VLOOKUP($D233,'Overall Individual'!$B$2:$N$103,8,FALSE)),0,VLOOKUP($D233,'Overall Individual'!$B$2:$N$103,8,FALSE))</f>
        <v>92</v>
      </c>
      <c r="S233" s="208"/>
      <c r="T233" s="119">
        <f>IF(ISNA(VLOOKUP($D233,'Overall Individual'!$B$2:$N$103,9,FALSE)),0,VLOOKUP($D233,'Overall Individual'!$B$2:$N$103,9,FALSE))</f>
        <v>90</v>
      </c>
      <c r="U233" s="208"/>
      <c r="V233" s="153">
        <f>IF(ISNA(VLOOKUP($D233,'Overall Individual'!$B$2:$N$103,10,FALSE)),0,VLOOKUP($D233,'Overall Individual'!$B$2:$N$103,10,FALSE))</f>
        <v>0</v>
      </c>
      <c r="W233" s="208"/>
      <c r="X233" s="153">
        <f>IF(ISNA(VLOOKUP($D233,'Overall Individual'!$B$2:$N$103,11,FALSE)),0,VLOOKUP($D233,'Overall Individual'!$B$2:$N$103,11,FALSE))</f>
        <v>99</v>
      </c>
      <c r="Y233" s="208"/>
      <c r="Z233" s="153">
        <f>IF(ISNA(VLOOKUP($D233,'Overall Individual'!$B$2:$N$103,12,FALSE)),0,VLOOKUP($D233,'Overall Individual'!$B$2:$N$103,12,FALSE))</f>
        <v>0</v>
      </c>
      <c r="AA233" s="208"/>
    </row>
    <row r="234" spans="1:27" ht="12.75" customHeight="1" x14ac:dyDescent="0.5">
      <c r="A234" s="210"/>
      <c r="B234" s="211"/>
      <c r="C234" s="223"/>
      <c r="D234" s="87" t="s">
        <v>186</v>
      </c>
      <c r="E234" s="65">
        <f>VLOOKUP(D234,Runners!A$1:B$155,2,FALSE)</f>
        <v>105000</v>
      </c>
      <c r="F234" s="213"/>
      <c r="G234" s="208"/>
      <c r="H234" s="70">
        <v>95</v>
      </c>
      <c r="I234" s="208"/>
      <c r="J234" s="71">
        <v>90</v>
      </c>
      <c r="K234" s="208"/>
      <c r="L234" s="71">
        <v>86</v>
      </c>
      <c r="M234" s="208"/>
      <c r="N234" s="72">
        <v>88</v>
      </c>
      <c r="O234" s="218"/>
      <c r="P234" s="119">
        <v>0</v>
      </c>
      <c r="Q234" s="221"/>
      <c r="R234" s="119">
        <f>IF(ISNA(VLOOKUP($D234,'Overall Individual'!$B$2:$N$103,8,FALSE)),0,VLOOKUP($D234,'Overall Individual'!$B$2:$N$103,8,FALSE))</f>
        <v>86</v>
      </c>
      <c r="S234" s="208"/>
      <c r="T234" s="119">
        <f>IF(ISNA(VLOOKUP($D234,'Overall Individual'!$B$2:$N$103,9,FALSE)),0,VLOOKUP($D234,'Overall Individual'!$B$2:$N$103,9,FALSE))</f>
        <v>88</v>
      </c>
      <c r="U234" s="208"/>
      <c r="V234" s="153">
        <f>IF(ISNA(VLOOKUP($D234,'Overall Individual'!$B$2:$N$103,10,FALSE)),0,VLOOKUP($D234,'Overall Individual'!$B$2:$N$103,10,FALSE))</f>
        <v>0</v>
      </c>
      <c r="W234" s="208"/>
      <c r="X234" s="153">
        <f>IF(ISNA(VLOOKUP($D234,'Overall Individual'!$B$2:$N$103,11,FALSE)),0,VLOOKUP($D234,'Overall Individual'!$B$2:$N$103,11,FALSE))</f>
        <v>0</v>
      </c>
      <c r="Y234" s="208"/>
      <c r="Z234" s="153">
        <f>IF(ISNA(VLOOKUP($D234,'Overall Individual'!$B$2:$N$103,12,FALSE)),0,VLOOKUP($D234,'Overall Individual'!$B$2:$N$103,12,FALSE))</f>
        <v>0</v>
      </c>
      <c r="AA234" s="208"/>
    </row>
    <row r="235" spans="1:27" ht="12.75" customHeight="1" x14ac:dyDescent="0.5">
      <c r="A235" s="210"/>
      <c r="B235" s="211"/>
      <c r="C235" s="223"/>
      <c r="D235" s="87" t="s">
        <v>133</v>
      </c>
      <c r="E235" s="65">
        <f>VLOOKUP(D235,Runners!A$1:B$155,2,FALSE)</f>
        <v>240000</v>
      </c>
      <c r="F235" s="213"/>
      <c r="G235" s="208"/>
      <c r="H235" s="70">
        <v>75</v>
      </c>
      <c r="I235" s="208"/>
      <c r="J235" s="71">
        <v>60</v>
      </c>
      <c r="K235" s="208"/>
      <c r="L235" s="71">
        <v>62</v>
      </c>
      <c r="M235" s="208"/>
      <c r="N235" s="72">
        <v>68</v>
      </c>
      <c r="O235" s="218"/>
      <c r="P235" s="119">
        <v>0</v>
      </c>
      <c r="Q235" s="221"/>
      <c r="R235" s="119">
        <f>IF(ISNA(VLOOKUP($D235,'Overall Individual'!$B$2:$N$103,8,FALSE)),0,VLOOKUP($D235,'Overall Individual'!$B$2:$N$103,8,FALSE))</f>
        <v>89</v>
      </c>
      <c r="S235" s="208"/>
      <c r="T235" s="119">
        <f>IF(ISNA(VLOOKUP($D235,'Overall Individual'!$B$2:$N$103,9,FALSE)),0,VLOOKUP($D235,'Overall Individual'!$B$2:$N$103,9,FALSE))</f>
        <v>87</v>
      </c>
      <c r="U235" s="208"/>
      <c r="V235" s="153">
        <f>IF(ISNA(VLOOKUP($D235,'Overall Individual'!$B$2:$N$103,10,FALSE)),0,VLOOKUP($D235,'Overall Individual'!$B$2:$N$103,10,FALSE))</f>
        <v>0</v>
      </c>
      <c r="W235" s="208"/>
      <c r="X235" s="153">
        <f>IF(ISNA(VLOOKUP($D235,'Overall Individual'!$B$2:$N$103,11,FALSE)),0,VLOOKUP($D235,'Overall Individual'!$B$2:$N$103,11,FALSE))</f>
        <v>0</v>
      </c>
      <c r="Y235" s="208"/>
      <c r="Z235" s="153">
        <f>IF(ISNA(VLOOKUP($D235,'Overall Individual'!$B$2:$N$103,12,FALSE)),0,VLOOKUP($D235,'Overall Individual'!$B$2:$N$103,12,FALSE))</f>
        <v>0</v>
      </c>
      <c r="AA235" s="208"/>
    </row>
    <row r="236" spans="1:27" ht="12.75" customHeight="1" thickBot="1" x14ac:dyDescent="0.55000000000000004">
      <c r="A236" s="210"/>
      <c r="B236" s="211"/>
      <c r="C236" s="223"/>
      <c r="D236" s="88" t="s">
        <v>99</v>
      </c>
      <c r="E236" s="80">
        <f>VLOOKUP(D236,Runners!A$1:B$155,2,FALSE)</f>
        <v>230000</v>
      </c>
      <c r="F236" s="214"/>
      <c r="G236" s="216"/>
      <c r="H236" s="74">
        <v>92</v>
      </c>
      <c r="I236" s="209"/>
      <c r="J236" s="75">
        <v>82</v>
      </c>
      <c r="K236" s="209"/>
      <c r="L236" s="75">
        <v>88</v>
      </c>
      <c r="M236" s="209"/>
      <c r="N236" s="76">
        <v>90</v>
      </c>
      <c r="O236" s="219"/>
      <c r="P236" s="154">
        <v>93</v>
      </c>
      <c r="Q236" s="222"/>
      <c r="R236" s="154">
        <f>IF(ISNA(VLOOKUP($D236,'Overall Individual'!$B$2:$N$103,8,FALSE)),0,VLOOKUP($D236,'Overall Individual'!$B$2:$N$103,8,FALSE))</f>
        <v>97</v>
      </c>
      <c r="S236" s="209"/>
      <c r="T236" s="154">
        <f>IF(ISNA(VLOOKUP($D236,'Overall Individual'!$B$2:$N$103,9,FALSE)),0,VLOOKUP($D236,'Overall Individual'!$B$2:$N$103,9,FALSE))</f>
        <v>95</v>
      </c>
      <c r="U236" s="209"/>
      <c r="V236" s="155">
        <f>IF(ISNA(VLOOKUP($D236,'Overall Individual'!$B$2:$N$103,10,FALSE)),0,VLOOKUP($D236,'Overall Individual'!$B$2:$N$103,10,FALSE))</f>
        <v>97</v>
      </c>
      <c r="W236" s="209"/>
      <c r="X236" s="155">
        <f>IF(ISNA(VLOOKUP($D236,'Overall Individual'!$B$2:$N$103,11,FALSE)),0,VLOOKUP($D236,'Overall Individual'!$B$2:$N$103,11,FALSE))</f>
        <v>92</v>
      </c>
      <c r="Y236" s="209"/>
      <c r="Z236" s="155">
        <f>IF(ISNA(VLOOKUP($D236,'Overall Individual'!$B$2:$N$103,12,FALSE)),0,VLOOKUP($D236,'Overall Individual'!$B$2:$N$103,12,FALSE))</f>
        <v>0</v>
      </c>
      <c r="AA236" s="209"/>
    </row>
    <row r="237" spans="1:27" ht="12.75" customHeight="1" thickTop="1" x14ac:dyDescent="0.5">
      <c r="A237" s="210">
        <v>48</v>
      </c>
      <c r="B237" s="210" t="s">
        <v>217</v>
      </c>
      <c r="C237" s="211" t="s">
        <v>52</v>
      </c>
      <c r="D237" s="87" t="s">
        <v>99</v>
      </c>
      <c r="E237" s="78">
        <f>VLOOKUP(D237,Runners!A$1:B$155,2,FALSE)</f>
        <v>230000</v>
      </c>
      <c r="F237" s="212">
        <f>SUM(E237:E241)</f>
        <v>965000</v>
      </c>
      <c r="G237" s="215">
        <v>3</v>
      </c>
      <c r="H237" s="66">
        <v>92</v>
      </c>
      <c r="I237" s="207">
        <v>384</v>
      </c>
      <c r="J237" s="68">
        <v>82</v>
      </c>
      <c r="K237" s="207">
        <v>457</v>
      </c>
      <c r="L237" s="68">
        <v>88</v>
      </c>
      <c r="M237" s="207">
        <v>466</v>
      </c>
      <c r="N237" s="79">
        <v>90</v>
      </c>
      <c r="O237" s="217">
        <v>462</v>
      </c>
      <c r="P237" s="151">
        <v>93</v>
      </c>
      <c r="Q237" s="220">
        <v>283</v>
      </c>
      <c r="R237" s="151">
        <f>IF(ISNA(VLOOKUP($D237,'Overall Individual'!$B$2:$N$103,8,FALSE)),0,VLOOKUP($D237,'Overall Individual'!$B$2:$N$103,8,FALSE))</f>
        <v>97</v>
      </c>
      <c r="S237" s="207">
        <f>SUM(R237:R241)</f>
        <v>467</v>
      </c>
      <c r="T237" s="151">
        <f>IF(ISNA(VLOOKUP($D237,'Overall Individual'!$B$2:$N$103,9,FALSE)),0,VLOOKUP($D237,'Overall Individual'!$B$2:$N$103,9,FALSE))</f>
        <v>95</v>
      </c>
      <c r="U237" s="207">
        <f>SUM(T237:T241)</f>
        <v>465</v>
      </c>
      <c r="V237" s="152">
        <f>IF(ISNA(VLOOKUP($D237,'Overall Individual'!$B$2:$N$103,10,FALSE)),0,VLOOKUP($D237,'Overall Individual'!$B$2:$N$103,10,FALSE))</f>
        <v>97</v>
      </c>
      <c r="W237" s="207">
        <f>SUM(V237:V241)</f>
        <v>179</v>
      </c>
      <c r="X237" s="152">
        <f>IF(ISNA(VLOOKUP($D237,'Overall Individual'!$B$2:$N$103,11,FALSE)),0,VLOOKUP($D237,'Overall Individual'!$B$2:$N$103,11,FALSE))</f>
        <v>92</v>
      </c>
      <c r="Y237" s="207">
        <f>SUM(X237:X241)</f>
        <v>291</v>
      </c>
      <c r="Z237" s="152">
        <f>IF(ISNA(VLOOKUP($D237,'Overall Individual'!$B$2:$N$103,12,FALSE)),0,VLOOKUP($D237,'Overall Individual'!$B$2:$N$103,12,FALSE))</f>
        <v>0</v>
      </c>
      <c r="AA237" s="207">
        <f>SUM(Z237:Z241)</f>
        <v>0</v>
      </c>
    </row>
    <row r="238" spans="1:27" ht="12.75" customHeight="1" x14ac:dyDescent="0.5">
      <c r="A238" s="210"/>
      <c r="B238" s="228"/>
      <c r="C238" s="211"/>
      <c r="D238" s="87" t="s">
        <v>149</v>
      </c>
      <c r="E238" s="65">
        <f>VLOOKUP(D238,Runners!A$1:B$155,2,FALSE)</f>
        <v>180000</v>
      </c>
      <c r="F238" s="213"/>
      <c r="G238" s="208"/>
      <c r="H238" s="70">
        <v>99</v>
      </c>
      <c r="I238" s="208"/>
      <c r="J238" s="71">
        <v>100</v>
      </c>
      <c r="K238" s="208"/>
      <c r="L238" s="71">
        <v>100</v>
      </c>
      <c r="M238" s="208"/>
      <c r="N238" s="72">
        <v>100</v>
      </c>
      <c r="O238" s="218"/>
      <c r="P238" s="119">
        <v>0</v>
      </c>
      <c r="Q238" s="221"/>
      <c r="R238" s="119">
        <f>IF(ISNA(VLOOKUP($D238,'Overall Individual'!$B$2:$N$103,8,FALSE)),0,VLOOKUP($D238,'Overall Individual'!$B$2:$N$103,8,FALSE))</f>
        <v>99</v>
      </c>
      <c r="S238" s="208"/>
      <c r="T238" s="119">
        <f>IF(ISNA(VLOOKUP($D238,'Overall Individual'!$B$2:$N$103,9,FALSE)),0,VLOOKUP($D238,'Overall Individual'!$B$2:$N$103,9,FALSE))</f>
        <v>100</v>
      </c>
      <c r="U238" s="208"/>
      <c r="V238" s="153">
        <f>IF(ISNA(VLOOKUP($D238,'Overall Individual'!$B$2:$N$103,10,FALSE)),0,VLOOKUP($D238,'Overall Individual'!$B$2:$N$103,10,FALSE))</f>
        <v>0</v>
      </c>
      <c r="W238" s="208"/>
      <c r="X238" s="153">
        <f>IF(ISNA(VLOOKUP($D238,'Overall Individual'!$B$2:$N$103,11,FALSE)),0,VLOOKUP($D238,'Overall Individual'!$B$2:$N$103,11,FALSE))</f>
        <v>100</v>
      </c>
      <c r="Y238" s="208"/>
      <c r="Z238" s="153">
        <f>IF(ISNA(VLOOKUP($D238,'Overall Individual'!$B$2:$N$103,12,FALSE)),0,VLOOKUP($D238,'Overall Individual'!$B$2:$N$103,12,FALSE))</f>
        <v>0</v>
      </c>
      <c r="AA238" s="208"/>
    </row>
    <row r="239" spans="1:27" ht="12.75" customHeight="1" x14ac:dyDescent="0.5">
      <c r="A239" s="210"/>
      <c r="B239" s="228"/>
      <c r="C239" s="211"/>
      <c r="D239" s="87" t="s">
        <v>106</v>
      </c>
      <c r="E239" s="65">
        <f>VLOOKUP(D239,Runners!A$1:B$155,2,FALSE)</f>
        <v>230000</v>
      </c>
      <c r="F239" s="213"/>
      <c r="G239" s="208"/>
      <c r="H239" s="70">
        <v>98</v>
      </c>
      <c r="I239" s="208"/>
      <c r="J239" s="71">
        <v>99</v>
      </c>
      <c r="K239" s="208"/>
      <c r="L239" s="71">
        <v>99</v>
      </c>
      <c r="M239" s="208"/>
      <c r="N239" s="72">
        <v>99</v>
      </c>
      <c r="O239" s="218"/>
      <c r="P239" s="119">
        <v>99</v>
      </c>
      <c r="Q239" s="221"/>
      <c r="R239" s="119">
        <f>IF(ISNA(VLOOKUP($D239,'Overall Individual'!$B$2:$N$103,8,FALSE)),0,VLOOKUP($D239,'Overall Individual'!$B$2:$N$103,8,FALSE))</f>
        <v>92</v>
      </c>
      <c r="S239" s="208"/>
      <c r="T239" s="119">
        <f>IF(ISNA(VLOOKUP($D239,'Overall Individual'!$B$2:$N$103,9,FALSE)),0,VLOOKUP($D239,'Overall Individual'!$B$2:$N$103,9,FALSE))</f>
        <v>90</v>
      </c>
      <c r="U239" s="208"/>
      <c r="V239" s="153">
        <f>IF(ISNA(VLOOKUP($D239,'Overall Individual'!$B$2:$N$103,10,FALSE)),0,VLOOKUP($D239,'Overall Individual'!$B$2:$N$103,10,FALSE))</f>
        <v>0</v>
      </c>
      <c r="W239" s="208"/>
      <c r="X239" s="153">
        <f>IF(ISNA(VLOOKUP($D239,'Overall Individual'!$B$2:$N$103,11,FALSE)),0,VLOOKUP($D239,'Overall Individual'!$B$2:$N$103,11,FALSE))</f>
        <v>99</v>
      </c>
      <c r="Y239" s="208"/>
      <c r="Z239" s="153">
        <f>IF(ISNA(VLOOKUP($D239,'Overall Individual'!$B$2:$N$103,12,FALSE)),0,VLOOKUP($D239,'Overall Individual'!$B$2:$N$103,12,FALSE))</f>
        <v>0</v>
      </c>
      <c r="AA239" s="208"/>
    </row>
    <row r="240" spans="1:27" ht="12.75" customHeight="1" x14ac:dyDescent="0.5">
      <c r="A240" s="210"/>
      <c r="B240" s="228"/>
      <c r="C240" s="211"/>
      <c r="D240" s="87" t="s">
        <v>140</v>
      </c>
      <c r="E240" s="65">
        <f>VLOOKUP(D240,Runners!A$1:B$155,2,FALSE)</f>
        <v>220000</v>
      </c>
      <c r="F240" s="213"/>
      <c r="G240" s="208"/>
      <c r="H240" s="70">
        <v>0</v>
      </c>
      <c r="I240" s="208"/>
      <c r="J240" s="71">
        <v>86</v>
      </c>
      <c r="K240" s="208"/>
      <c r="L240" s="71">
        <v>93</v>
      </c>
      <c r="M240" s="208"/>
      <c r="N240" s="72">
        <v>85</v>
      </c>
      <c r="O240" s="218"/>
      <c r="P240" s="119">
        <v>91</v>
      </c>
      <c r="Q240" s="221"/>
      <c r="R240" s="119">
        <f>IF(ISNA(VLOOKUP($D240,'Overall Individual'!$B$2:$N$103,8,FALSE)),0,VLOOKUP($D240,'Overall Individual'!$B$2:$N$103,8,FALSE))</f>
        <v>93</v>
      </c>
      <c r="S240" s="208"/>
      <c r="T240" s="119">
        <f>IF(ISNA(VLOOKUP($D240,'Overall Individual'!$B$2:$N$103,9,FALSE)),0,VLOOKUP($D240,'Overall Individual'!$B$2:$N$103,9,FALSE))</f>
        <v>92</v>
      </c>
      <c r="U240" s="208"/>
      <c r="V240" s="153">
        <f>IF(ISNA(VLOOKUP($D240,'Overall Individual'!$B$2:$N$103,10,FALSE)),0,VLOOKUP($D240,'Overall Individual'!$B$2:$N$103,10,FALSE))</f>
        <v>82</v>
      </c>
      <c r="W240" s="208"/>
      <c r="X240" s="153">
        <f>IF(ISNA(VLOOKUP($D240,'Overall Individual'!$B$2:$N$103,11,FALSE)),0,VLOOKUP($D240,'Overall Individual'!$B$2:$N$103,11,FALSE))</f>
        <v>0</v>
      </c>
      <c r="Y240" s="208"/>
      <c r="Z240" s="153">
        <f>IF(ISNA(VLOOKUP($D240,'Overall Individual'!$B$2:$N$103,12,FALSE)),0,VLOOKUP($D240,'Overall Individual'!$B$2:$N$103,12,FALSE))</f>
        <v>0</v>
      </c>
      <c r="AA240" s="208"/>
    </row>
    <row r="241" spans="1:27" ht="12.75" customHeight="1" thickBot="1" x14ac:dyDescent="0.55000000000000004">
      <c r="A241" s="210"/>
      <c r="B241" s="228"/>
      <c r="C241" s="211"/>
      <c r="D241" s="88" t="s">
        <v>186</v>
      </c>
      <c r="E241" s="80">
        <f>VLOOKUP(D241,Runners!A$1:B$155,2,FALSE)</f>
        <v>105000</v>
      </c>
      <c r="F241" s="214"/>
      <c r="G241" s="216"/>
      <c r="H241" s="74">
        <v>95</v>
      </c>
      <c r="I241" s="209"/>
      <c r="J241" s="75">
        <v>90</v>
      </c>
      <c r="K241" s="209"/>
      <c r="L241" s="75">
        <v>86</v>
      </c>
      <c r="M241" s="209"/>
      <c r="N241" s="76">
        <v>88</v>
      </c>
      <c r="O241" s="219"/>
      <c r="P241" s="154">
        <v>0</v>
      </c>
      <c r="Q241" s="222"/>
      <c r="R241" s="154">
        <f>IF(ISNA(VLOOKUP($D241,'Overall Individual'!$B$2:$N$103,8,FALSE)),0,VLOOKUP($D241,'Overall Individual'!$B$2:$N$103,8,FALSE))</f>
        <v>86</v>
      </c>
      <c r="S241" s="209"/>
      <c r="T241" s="154">
        <f>IF(ISNA(VLOOKUP($D241,'Overall Individual'!$B$2:$N$103,9,FALSE)),0,VLOOKUP($D241,'Overall Individual'!$B$2:$N$103,9,FALSE))</f>
        <v>88</v>
      </c>
      <c r="U241" s="209"/>
      <c r="V241" s="155">
        <f>IF(ISNA(VLOOKUP($D241,'Overall Individual'!$B$2:$N$103,10,FALSE)),0,VLOOKUP($D241,'Overall Individual'!$B$2:$N$103,10,FALSE))</f>
        <v>0</v>
      </c>
      <c r="W241" s="209"/>
      <c r="X241" s="155">
        <f>IF(ISNA(VLOOKUP($D241,'Overall Individual'!$B$2:$N$103,11,FALSE)),0,VLOOKUP($D241,'Overall Individual'!$B$2:$N$103,11,FALSE))</f>
        <v>0</v>
      </c>
      <c r="Y241" s="209"/>
      <c r="Z241" s="155">
        <f>IF(ISNA(VLOOKUP($D241,'Overall Individual'!$B$2:$N$103,12,FALSE)),0,VLOOKUP($D241,'Overall Individual'!$B$2:$N$103,12,FALSE))</f>
        <v>0</v>
      </c>
      <c r="AA241" s="209"/>
    </row>
    <row r="242" spans="1:27" ht="12.75" customHeight="1" thickTop="1" x14ac:dyDescent="0.5">
      <c r="A242" s="210">
        <v>49</v>
      </c>
      <c r="B242" s="211" t="s">
        <v>224</v>
      </c>
      <c r="C242" s="211" t="s">
        <v>223</v>
      </c>
      <c r="D242" s="87" t="s">
        <v>133</v>
      </c>
      <c r="E242" s="78">
        <f>VLOOKUP(D242,Runners!A$1:B$155,2,FALSE)</f>
        <v>240000</v>
      </c>
      <c r="F242" s="212">
        <f>SUM(E242:E246)</f>
        <v>990000</v>
      </c>
      <c r="G242" s="215">
        <v>3</v>
      </c>
      <c r="H242" s="66">
        <v>0</v>
      </c>
      <c r="I242" s="207">
        <v>385</v>
      </c>
      <c r="J242" s="68">
        <v>0</v>
      </c>
      <c r="K242" s="207">
        <v>369</v>
      </c>
      <c r="L242" s="68">
        <v>0</v>
      </c>
      <c r="M242" s="207">
        <v>280</v>
      </c>
      <c r="N242" s="79">
        <v>0</v>
      </c>
      <c r="O242" s="217">
        <v>367</v>
      </c>
      <c r="P242" s="151">
        <v>0</v>
      </c>
      <c r="Q242" s="220">
        <v>169</v>
      </c>
      <c r="R242" s="151">
        <f>IF(ISNA(VLOOKUP($D242,'Overall Individual'!$B$2:$N$103,8,FALSE)),0,VLOOKUP($D242,'Overall Individual'!$B$2:$N$103,8,FALSE))</f>
        <v>89</v>
      </c>
      <c r="S242" s="207">
        <f>SUM(R242:R246)</f>
        <v>465</v>
      </c>
      <c r="T242" s="151">
        <f>IF(ISNA(VLOOKUP($D242,'Overall Individual'!$B$2:$N$103,9,FALSE)),0,VLOOKUP($D242,'Overall Individual'!$B$2:$N$103,9,FALSE))</f>
        <v>87</v>
      </c>
      <c r="U242" s="207">
        <f>SUM(T242:T246)</f>
        <v>462</v>
      </c>
      <c r="V242" s="152">
        <f>IF(ISNA(VLOOKUP($D242,'Overall Individual'!$B$2:$N$103,10,FALSE)),0,VLOOKUP($D242,'Overall Individual'!$B$2:$N$103,10,FALSE))</f>
        <v>0</v>
      </c>
      <c r="W242" s="207">
        <f>SUM(V242:V246)</f>
        <v>196</v>
      </c>
      <c r="X242" s="152">
        <f>IF(ISNA(VLOOKUP($D242,'Overall Individual'!$B$2:$N$103,11,FALSE)),0,VLOOKUP($D242,'Overall Individual'!$B$2:$N$103,11,FALSE))</f>
        <v>0</v>
      </c>
      <c r="Y242" s="207">
        <f>SUM(X242:X246)</f>
        <v>292</v>
      </c>
      <c r="Z242" s="152">
        <f>IF(ISNA(VLOOKUP($D242,'Overall Individual'!$B$2:$N$103,12,FALSE)),0,VLOOKUP($D242,'Overall Individual'!$B$2:$N$103,12,FALSE))</f>
        <v>0</v>
      </c>
      <c r="AA242" s="207">
        <f>SUM(Z242:Z246)</f>
        <v>0</v>
      </c>
    </row>
    <row r="243" spans="1:27" ht="12.75" customHeight="1" x14ac:dyDescent="0.5">
      <c r="A243" s="210"/>
      <c r="B243" s="211"/>
      <c r="C243" s="211"/>
      <c r="D243" s="87" t="s">
        <v>149</v>
      </c>
      <c r="E243" s="65">
        <f>VLOOKUP(D243,Runners!A$1:B$155,2,FALSE)</f>
        <v>180000</v>
      </c>
      <c r="F243" s="213"/>
      <c r="G243" s="208"/>
      <c r="H243" s="70">
        <v>99</v>
      </c>
      <c r="I243" s="208"/>
      <c r="J243" s="71">
        <v>100</v>
      </c>
      <c r="K243" s="208"/>
      <c r="L243" s="71">
        <v>100</v>
      </c>
      <c r="M243" s="208"/>
      <c r="N243" s="72">
        <v>100</v>
      </c>
      <c r="O243" s="218"/>
      <c r="P243" s="119">
        <v>0</v>
      </c>
      <c r="Q243" s="221"/>
      <c r="R243" s="119">
        <f>IF(ISNA(VLOOKUP($D243,'Overall Individual'!$B$2:$N$103,8,FALSE)),0,VLOOKUP($D243,'Overall Individual'!$B$2:$N$103,8,FALSE))</f>
        <v>99</v>
      </c>
      <c r="S243" s="208"/>
      <c r="T243" s="119">
        <f>IF(ISNA(VLOOKUP($D243,'Overall Individual'!$B$2:$N$103,9,FALSE)),0,VLOOKUP($D243,'Overall Individual'!$B$2:$N$103,9,FALSE))</f>
        <v>100</v>
      </c>
      <c r="U243" s="208"/>
      <c r="V243" s="153">
        <f>IF(ISNA(VLOOKUP($D243,'Overall Individual'!$B$2:$N$103,10,FALSE)),0,VLOOKUP($D243,'Overall Individual'!$B$2:$N$103,10,FALSE))</f>
        <v>0</v>
      </c>
      <c r="W243" s="208"/>
      <c r="X243" s="153">
        <f>IF(ISNA(VLOOKUP($D243,'Overall Individual'!$B$2:$N$103,11,FALSE)),0,VLOOKUP($D243,'Overall Individual'!$B$2:$N$103,11,FALSE))</f>
        <v>100</v>
      </c>
      <c r="Y243" s="208"/>
      <c r="Z243" s="153">
        <f>IF(ISNA(VLOOKUP($D243,'Overall Individual'!$B$2:$N$103,12,FALSE)),0,VLOOKUP($D243,'Overall Individual'!$B$2:$N$103,12,FALSE))</f>
        <v>0</v>
      </c>
      <c r="AA243" s="208"/>
    </row>
    <row r="244" spans="1:27" ht="12.75" customHeight="1" x14ac:dyDescent="0.5">
      <c r="A244" s="210"/>
      <c r="B244" s="211"/>
      <c r="C244" s="211"/>
      <c r="D244" s="87" t="s">
        <v>3</v>
      </c>
      <c r="E244" s="65">
        <f>VLOOKUP(D244,Runners!A$1:B$155,2,FALSE)</f>
        <v>250000</v>
      </c>
      <c r="F244" s="213"/>
      <c r="G244" s="208"/>
      <c r="H244" s="70">
        <v>94</v>
      </c>
      <c r="I244" s="208"/>
      <c r="J244" s="71">
        <v>84</v>
      </c>
      <c r="K244" s="208"/>
      <c r="L244" s="71">
        <v>0</v>
      </c>
      <c r="M244" s="208"/>
      <c r="N244" s="72">
        <v>83</v>
      </c>
      <c r="O244" s="218"/>
      <c r="P244" s="119">
        <v>86</v>
      </c>
      <c r="Q244" s="221"/>
      <c r="R244" s="119">
        <f>IF(ISNA(VLOOKUP($D244,'Overall Individual'!$B$2:$N$103,8,FALSE)),0,VLOOKUP($D244,'Overall Individual'!$B$2:$N$103,8,FALSE))</f>
        <v>96</v>
      </c>
      <c r="S244" s="208"/>
      <c r="T244" s="119">
        <f>IF(ISNA(VLOOKUP($D244,'Overall Individual'!$B$2:$N$103,9,FALSE)),0,VLOOKUP($D244,'Overall Individual'!$B$2:$N$103,9,FALSE))</f>
        <v>91</v>
      </c>
      <c r="U244" s="208"/>
      <c r="V244" s="153">
        <f>IF(ISNA(VLOOKUP($D244,'Overall Individual'!$B$2:$N$103,10,FALSE)),0,VLOOKUP($D244,'Overall Individual'!$B$2:$N$103,10,FALSE))</f>
        <v>96</v>
      </c>
      <c r="W244" s="208"/>
      <c r="X244" s="153">
        <f>IF(ISNA(VLOOKUP($D244,'Overall Individual'!$B$2:$N$103,11,FALSE)),0,VLOOKUP($D244,'Overall Individual'!$B$2:$N$103,11,FALSE))</f>
        <v>95</v>
      </c>
      <c r="Y244" s="208"/>
      <c r="Z244" s="153">
        <f>IF(ISNA(VLOOKUP($D244,'Overall Individual'!$B$2:$N$103,12,FALSE)),0,VLOOKUP($D244,'Overall Individual'!$B$2:$N$103,12,FALSE))</f>
        <v>0</v>
      </c>
      <c r="AA244" s="208"/>
    </row>
    <row r="245" spans="1:27" ht="12.75" customHeight="1" x14ac:dyDescent="0.5">
      <c r="A245" s="210"/>
      <c r="B245" s="211"/>
      <c r="C245" s="211"/>
      <c r="D245" s="87" t="s">
        <v>186</v>
      </c>
      <c r="E245" s="65">
        <f>VLOOKUP(D245,Runners!A$1:B$155,2,FALSE)</f>
        <v>105000</v>
      </c>
      <c r="F245" s="213"/>
      <c r="G245" s="208"/>
      <c r="H245" s="70">
        <v>95</v>
      </c>
      <c r="I245" s="208"/>
      <c r="J245" s="71">
        <v>90</v>
      </c>
      <c r="K245" s="208"/>
      <c r="L245" s="71">
        <v>86</v>
      </c>
      <c r="M245" s="208"/>
      <c r="N245" s="72">
        <v>88</v>
      </c>
      <c r="O245" s="218"/>
      <c r="P245" s="119">
        <v>0</v>
      </c>
      <c r="Q245" s="221"/>
      <c r="R245" s="119">
        <f>IF(ISNA(VLOOKUP($D245,'Overall Individual'!$B$2:$N$103,8,FALSE)),0,VLOOKUP($D245,'Overall Individual'!$B$2:$N$103,8,FALSE))</f>
        <v>86</v>
      </c>
      <c r="S245" s="208"/>
      <c r="T245" s="119">
        <f>IF(ISNA(VLOOKUP($D245,'Overall Individual'!$B$2:$N$103,9,FALSE)),0,VLOOKUP($D245,'Overall Individual'!$B$2:$N$103,9,FALSE))</f>
        <v>88</v>
      </c>
      <c r="U245" s="208"/>
      <c r="V245" s="153">
        <f>IF(ISNA(VLOOKUP($D245,'Overall Individual'!$B$2:$N$103,10,FALSE)),0,VLOOKUP($D245,'Overall Individual'!$B$2:$N$103,10,FALSE))</f>
        <v>0</v>
      </c>
      <c r="W245" s="208"/>
      <c r="X245" s="153">
        <f>IF(ISNA(VLOOKUP($D245,'Overall Individual'!$B$2:$N$103,11,FALSE)),0,VLOOKUP($D245,'Overall Individual'!$B$2:$N$103,11,FALSE))</f>
        <v>0</v>
      </c>
      <c r="Y245" s="208"/>
      <c r="Z245" s="153">
        <f>IF(ISNA(VLOOKUP($D245,'Overall Individual'!$B$2:$N$103,12,FALSE)),0,VLOOKUP($D245,'Overall Individual'!$B$2:$N$103,12,FALSE))</f>
        <v>0</v>
      </c>
      <c r="AA245" s="208"/>
    </row>
    <row r="246" spans="1:27" ht="12.75" customHeight="1" thickBot="1" x14ac:dyDescent="0.55000000000000004">
      <c r="A246" s="210"/>
      <c r="B246" s="211"/>
      <c r="C246" s="211"/>
      <c r="D246" s="88" t="s">
        <v>109</v>
      </c>
      <c r="E246" s="80">
        <f>VLOOKUP(D246,Runners!A$1:B$155,2,FALSE)</f>
        <v>215000</v>
      </c>
      <c r="F246" s="214"/>
      <c r="G246" s="216"/>
      <c r="H246" s="74">
        <v>97</v>
      </c>
      <c r="I246" s="209"/>
      <c r="J246" s="75">
        <v>95</v>
      </c>
      <c r="K246" s="209"/>
      <c r="L246" s="75">
        <v>94</v>
      </c>
      <c r="M246" s="209"/>
      <c r="N246" s="76">
        <v>96</v>
      </c>
      <c r="O246" s="219"/>
      <c r="P246" s="154">
        <v>83</v>
      </c>
      <c r="Q246" s="222"/>
      <c r="R246" s="154">
        <f>IF(ISNA(VLOOKUP($D246,'Overall Individual'!$B$2:$N$103,8,FALSE)),0,VLOOKUP($D246,'Overall Individual'!$B$2:$N$103,8,FALSE))</f>
        <v>95</v>
      </c>
      <c r="S246" s="209"/>
      <c r="T246" s="154">
        <f>IF(ISNA(VLOOKUP($D246,'Overall Individual'!$B$2:$N$103,9,FALSE)),0,VLOOKUP($D246,'Overall Individual'!$B$2:$N$103,9,FALSE))</f>
        <v>96</v>
      </c>
      <c r="U246" s="209"/>
      <c r="V246" s="155">
        <f>IF(ISNA(VLOOKUP($D246,'Overall Individual'!$B$2:$N$103,10,FALSE)),0,VLOOKUP($D246,'Overall Individual'!$B$2:$N$103,10,FALSE))</f>
        <v>100</v>
      </c>
      <c r="W246" s="209"/>
      <c r="X246" s="155">
        <f>IF(ISNA(VLOOKUP($D246,'Overall Individual'!$B$2:$N$103,11,FALSE)),0,VLOOKUP($D246,'Overall Individual'!$B$2:$N$103,11,FALSE))</f>
        <v>97</v>
      </c>
      <c r="Y246" s="209"/>
      <c r="Z246" s="155">
        <f>IF(ISNA(VLOOKUP($D246,'Overall Individual'!$B$2:$N$103,12,FALSE)),0,VLOOKUP($D246,'Overall Individual'!$B$2:$N$103,12,FALSE))</f>
        <v>0</v>
      </c>
      <c r="AA246" s="209"/>
    </row>
    <row r="247" spans="1:27" ht="12.75" customHeight="1" thickTop="1" x14ac:dyDescent="0.5">
      <c r="A247" s="210">
        <v>50</v>
      </c>
      <c r="B247" s="211" t="s">
        <v>225</v>
      </c>
      <c r="C247" s="211" t="s">
        <v>223</v>
      </c>
      <c r="D247" s="87" t="s">
        <v>82</v>
      </c>
      <c r="E247" s="78">
        <f>VLOOKUP(D247,Runners!A$1:B$155,2,FALSE)</f>
        <v>220000</v>
      </c>
      <c r="F247" s="212">
        <f>SUM(E247:E251)</f>
        <v>1000000</v>
      </c>
      <c r="G247" s="215">
        <v>3</v>
      </c>
      <c r="H247" s="66">
        <v>0</v>
      </c>
      <c r="I247" s="207">
        <v>367</v>
      </c>
      <c r="J247" s="68">
        <v>96</v>
      </c>
      <c r="K247" s="207">
        <v>442</v>
      </c>
      <c r="L247" s="68">
        <v>98</v>
      </c>
      <c r="M247" s="207">
        <v>447</v>
      </c>
      <c r="N247" s="79">
        <v>0</v>
      </c>
      <c r="O247" s="217">
        <v>362</v>
      </c>
      <c r="P247" s="151">
        <v>100</v>
      </c>
      <c r="Q247" s="220">
        <v>390</v>
      </c>
      <c r="R247" s="151">
        <f>IF(ISNA(VLOOKUP($D247,'Overall Individual'!$B$2:$N$103,8,FALSE)),0,VLOOKUP($D247,'Overall Individual'!$B$2:$N$103,8,FALSE))</f>
        <v>98</v>
      </c>
      <c r="S247" s="207">
        <f>SUM(R247:R251)</f>
        <v>374</v>
      </c>
      <c r="T247" s="151">
        <f>IF(ISNA(VLOOKUP($D247,'Overall Individual'!$B$2:$N$103,9,FALSE)),0,VLOOKUP($D247,'Overall Individual'!$B$2:$N$103,9,FALSE))</f>
        <v>99</v>
      </c>
      <c r="U247" s="207">
        <f>SUM(T247:T251)</f>
        <v>376</v>
      </c>
      <c r="V247" s="152">
        <f>IF(ISNA(VLOOKUP($D247,'Overall Individual'!$B$2:$N$103,10,FALSE)),0,VLOOKUP($D247,'Overall Individual'!$B$2:$N$103,10,FALSE))</f>
        <v>99</v>
      </c>
      <c r="W247" s="207">
        <f>SUM(V247:V251)</f>
        <v>382</v>
      </c>
      <c r="X247" s="152">
        <f>IF(ISNA(VLOOKUP($D247,'Overall Individual'!$B$2:$N$103,11,FALSE)),0,VLOOKUP($D247,'Overall Individual'!$B$2:$N$103,11,FALSE))</f>
        <v>0</v>
      </c>
      <c r="Y247" s="207">
        <f>SUM(X247:X251)</f>
        <v>375</v>
      </c>
      <c r="Z247" s="152">
        <f>IF(ISNA(VLOOKUP($D247,'Overall Individual'!$B$2:$N$103,12,FALSE)),0,VLOOKUP($D247,'Overall Individual'!$B$2:$N$103,12,FALSE))</f>
        <v>0</v>
      </c>
      <c r="AA247" s="207">
        <f>SUM(Z247:Z251)</f>
        <v>0</v>
      </c>
    </row>
    <row r="248" spans="1:27" ht="12.75" customHeight="1" x14ac:dyDescent="0.5">
      <c r="A248" s="210"/>
      <c r="B248" s="211"/>
      <c r="C248" s="211"/>
      <c r="D248" s="87" t="s">
        <v>129</v>
      </c>
      <c r="E248" s="65">
        <f>VLOOKUP(D248,Runners!A$1:B$155,2,FALSE)</f>
        <v>240000</v>
      </c>
      <c r="F248" s="213"/>
      <c r="G248" s="208"/>
      <c r="H248" s="70">
        <v>96</v>
      </c>
      <c r="I248" s="208"/>
      <c r="J248" s="71">
        <v>93</v>
      </c>
      <c r="K248" s="208"/>
      <c r="L248" s="71">
        <v>89</v>
      </c>
      <c r="M248" s="208"/>
      <c r="N248" s="72">
        <v>95</v>
      </c>
      <c r="O248" s="218"/>
      <c r="P248" s="119">
        <v>97</v>
      </c>
      <c r="Q248" s="221"/>
      <c r="R248" s="119">
        <f>IF(ISNA(VLOOKUP($D248,'Overall Individual'!$B$2:$N$103,8,FALSE)),0,VLOOKUP($D248,'Overall Individual'!$B$2:$N$103,8,FALSE))</f>
        <v>94</v>
      </c>
      <c r="S248" s="208"/>
      <c r="T248" s="119">
        <f>IF(ISNA(VLOOKUP($D248,'Overall Individual'!$B$2:$N$103,9,FALSE)),0,VLOOKUP($D248,'Overall Individual'!$B$2:$N$103,9,FALSE))</f>
        <v>94</v>
      </c>
      <c r="U248" s="208"/>
      <c r="V248" s="153">
        <f>IF(ISNA(VLOOKUP($D248,'Overall Individual'!$B$2:$N$103,10,FALSE)),0,VLOOKUP($D248,'Overall Individual'!$B$2:$N$103,10,FALSE))</f>
        <v>95</v>
      </c>
      <c r="W248" s="208"/>
      <c r="X248" s="153">
        <f>IF(ISNA(VLOOKUP($D248,'Overall Individual'!$B$2:$N$103,11,FALSE)),0,VLOOKUP($D248,'Overall Individual'!$B$2:$N$103,11,FALSE))</f>
        <v>93</v>
      </c>
      <c r="Y248" s="208"/>
      <c r="Z248" s="153">
        <f>IF(ISNA(VLOOKUP($D248,'Overall Individual'!$B$2:$N$103,12,FALSE)),0,VLOOKUP($D248,'Overall Individual'!$B$2:$N$103,12,FALSE))</f>
        <v>0</v>
      </c>
      <c r="AA248" s="208"/>
    </row>
    <row r="249" spans="1:27" ht="12.75" customHeight="1" x14ac:dyDescent="0.5">
      <c r="A249" s="210"/>
      <c r="B249" s="211"/>
      <c r="C249" s="211"/>
      <c r="D249" s="87" t="s">
        <v>173</v>
      </c>
      <c r="E249" s="65">
        <f>VLOOKUP(D249,Runners!A$1:B$155,2,FALSE)</f>
        <v>105000</v>
      </c>
      <c r="F249" s="213"/>
      <c r="G249" s="208"/>
      <c r="H249" s="70">
        <v>90</v>
      </c>
      <c r="I249" s="208"/>
      <c r="J249" s="71">
        <v>85</v>
      </c>
      <c r="K249" s="208"/>
      <c r="L249" s="71">
        <v>79</v>
      </c>
      <c r="M249" s="208"/>
      <c r="N249" s="72">
        <v>79</v>
      </c>
      <c r="O249" s="218"/>
      <c r="P249" s="119">
        <v>94</v>
      </c>
      <c r="Q249" s="221"/>
      <c r="R249" s="119">
        <f>IF(ISNA(VLOOKUP($D249,'Overall Individual'!$B$2:$N$103,8,FALSE)),0,VLOOKUP($D249,'Overall Individual'!$B$2:$N$103,8,FALSE))</f>
        <v>90</v>
      </c>
      <c r="S249" s="208"/>
      <c r="T249" s="119">
        <f>IF(ISNA(VLOOKUP($D249,'Overall Individual'!$B$2:$N$103,9,FALSE)),0,VLOOKUP($D249,'Overall Individual'!$B$2:$N$103,9,FALSE))</f>
        <v>93</v>
      </c>
      <c r="U249" s="208"/>
      <c r="V249" s="153">
        <f>IF(ISNA(VLOOKUP($D249,'Overall Individual'!$B$2:$N$103,10,FALSE)),0,VLOOKUP($D249,'Overall Individual'!$B$2:$N$103,10,FALSE))</f>
        <v>98</v>
      </c>
      <c r="W249" s="208"/>
      <c r="X249" s="153">
        <f>IF(ISNA(VLOOKUP($D249,'Overall Individual'!$B$2:$N$103,11,FALSE)),0,VLOOKUP($D249,'Overall Individual'!$B$2:$N$103,11,FALSE))</f>
        <v>94</v>
      </c>
      <c r="Y249" s="208"/>
      <c r="Z249" s="153">
        <f>IF(ISNA(VLOOKUP($D249,'Overall Individual'!$B$2:$N$103,12,FALSE)),0,VLOOKUP($D249,'Overall Individual'!$B$2:$N$103,12,FALSE))</f>
        <v>0</v>
      </c>
      <c r="AA249" s="208"/>
    </row>
    <row r="250" spans="1:27" ht="12.75" customHeight="1" x14ac:dyDescent="0.5">
      <c r="A250" s="210"/>
      <c r="B250" s="211"/>
      <c r="C250" s="211"/>
      <c r="D250" s="87" t="s">
        <v>106</v>
      </c>
      <c r="E250" s="65">
        <f>VLOOKUP(D250,Runners!A$1:B$155,2,FALSE)</f>
        <v>230000</v>
      </c>
      <c r="F250" s="213"/>
      <c r="G250" s="208"/>
      <c r="H250" s="70">
        <v>98</v>
      </c>
      <c r="I250" s="208"/>
      <c r="J250" s="71">
        <v>99</v>
      </c>
      <c r="K250" s="208"/>
      <c r="L250" s="71">
        <v>99</v>
      </c>
      <c r="M250" s="208"/>
      <c r="N250" s="72">
        <v>99</v>
      </c>
      <c r="O250" s="218"/>
      <c r="P250" s="119">
        <v>99</v>
      </c>
      <c r="Q250" s="221"/>
      <c r="R250" s="119">
        <f>IF(ISNA(VLOOKUP($D250,'Overall Individual'!$B$2:$N$103,8,FALSE)),0,VLOOKUP($D250,'Overall Individual'!$B$2:$N$103,8,FALSE))</f>
        <v>92</v>
      </c>
      <c r="S250" s="208"/>
      <c r="T250" s="119">
        <f>IF(ISNA(VLOOKUP($D250,'Overall Individual'!$B$2:$N$103,9,FALSE)),0,VLOOKUP($D250,'Overall Individual'!$B$2:$N$103,9,FALSE))</f>
        <v>90</v>
      </c>
      <c r="U250" s="208"/>
      <c r="V250" s="153">
        <f>IF(ISNA(VLOOKUP($D250,'Overall Individual'!$B$2:$N$103,10,FALSE)),0,VLOOKUP($D250,'Overall Individual'!$B$2:$N$103,10,FALSE))</f>
        <v>0</v>
      </c>
      <c r="W250" s="208"/>
      <c r="X250" s="153">
        <f>IF(ISNA(VLOOKUP($D250,'Overall Individual'!$B$2:$N$103,11,FALSE)),0,VLOOKUP($D250,'Overall Individual'!$B$2:$N$103,11,FALSE))</f>
        <v>99</v>
      </c>
      <c r="Y250" s="208"/>
      <c r="Z250" s="153">
        <f>IF(ISNA(VLOOKUP($D250,'Overall Individual'!$B$2:$N$103,12,FALSE)),0,VLOOKUP($D250,'Overall Individual'!$B$2:$N$103,12,FALSE))</f>
        <v>0</v>
      </c>
      <c r="AA250" s="208"/>
    </row>
    <row r="251" spans="1:27" ht="12.75" customHeight="1" thickBot="1" x14ac:dyDescent="0.55000000000000004">
      <c r="A251" s="210"/>
      <c r="B251" s="211"/>
      <c r="C251" s="211"/>
      <c r="D251" s="88" t="s">
        <v>142</v>
      </c>
      <c r="E251" s="80">
        <f>VLOOKUP(D251,Runners!A$1:B$155,2,FALSE)</f>
        <v>205000</v>
      </c>
      <c r="F251" s="214"/>
      <c r="G251" s="216"/>
      <c r="H251" s="74">
        <v>83</v>
      </c>
      <c r="I251" s="209"/>
      <c r="J251" s="75">
        <v>69</v>
      </c>
      <c r="K251" s="209"/>
      <c r="L251" s="75">
        <v>82</v>
      </c>
      <c r="M251" s="209"/>
      <c r="N251" s="76">
        <v>89</v>
      </c>
      <c r="O251" s="219"/>
      <c r="P251" s="154">
        <v>0</v>
      </c>
      <c r="Q251" s="222"/>
      <c r="R251" s="154">
        <f>IF(ISNA(VLOOKUP($D251,'Overall Individual'!$B$2:$N$103,8,FALSE)),0,VLOOKUP($D251,'Overall Individual'!$B$2:$N$103,8,FALSE))</f>
        <v>0</v>
      </c>
      <c r="S251" s="209"/>
      <c r="T251" s="154">
        <f>IF(ISNA(VLOOKUP($D251,'Overall Individual'!$B$2:$N$103,9,FALSE)),0,VLOOKUP($D251,'Overall Individual'!$B$2:$N$103,9,FALSE))</f>
        <v>0</v>
      </c>
      <c r="U251" s="209"/>
      <c r="V251" s="155">
        <f>IF(ISNA(VLOOKUP($D251,'Overall Individual'!$B$2:$N$103,10,FALSE)),0,VLOOKUP($D251,'Overall Individual'!$B$2:$N$103,10,FALSE))</f>
        <v>90</v>
      </c>
      <c r="W251" s="209"/>
      <c r="X251" s="155">
        <f>IF(ISNA(VLOOKUP($D251,'Overall Individual'!$B$2:$N$103,11,FALSE)),0,VLOOKUP($D251,'Overall Individual'!$B$2:$N$103,11,FALSE))</f>
        <v>89</v>
      </c>
      <c r="Y251" s="209"/>
      <c r="Z251" s="155">
        <f>IF(ISNA(VLOOKUP($D251,'Overall Individual'!$B$2:$N$103,12,FALSE)),0,VLOOKUP($D251,'Overall Individual'!$B$2:$N$103,12,FALSE))</f>
        <v>0</v>
      </c>
      <c r="AA251" s="209"/>
    </row>
    <row r="252" spans="1:27" ht="12.75" customHeight="1" thickTop="1" x14ac:dyDescent="0.5">
      <c r="A252" s="210">
        <v>51</v>
      </c>
      <c r="B252" s="211" t="s">
        <v>227</v>
      </c>
      <c r="C252" s="211" t="s">
        <v>8</v>
      </c>
      <c r="D252" s="87" t="s">
        <v>140</v>
      </c>
      <c r="E252" s="78">
        <f>VLOOKUP(D252,Runners!A$1:B$155,2,FALSE)</f>
        <v>220000</v>
      </c>
      <c r="F252" s="212">
        <f>SUM(E252:E256)</f>
        <v>995000</v>
      </c>
      <c r="G252" s="215">
        <v>3</v>
      </c>
      <c r="H252" s="66">
        <v>93</v>
      </c>
      <c r="I252" s="207">
        <v>357</v>
      </c>
      <c r="J252" s="68">
        <v>81</v>
      </c>
      <c r="K252" s="207">
        <v>234</v>
      </c>
      <c r="L252" s="68">
        <v>90</v>
      </c>
      <c r="M252" s="207">
        <v>207</v>
      </c>
      <c r="N252" s="79">
        <v>92</v>
      </c>
      <c r="O252" s="217">
        <v>225</v>
      </c>
      <c r="P252" s="151">
        <v>96</v>
      </c>
      <c r="Q252" s="220">
        <v>199</v>
      </c>
      <c r="R252" s="151">
        <f>IF(ISNA(VLOOKUP($D252,'Overall Individual'!$B$2:$N$103,8,FALSE)),0,VLOOKUP($D252,'Overall Individual'!$B$2:$N$103,8,FALSE))</f>
        <v>93</v>
      </c>
      <c r="S252" s="207">
        <f>SUM(R252:R256)</f>
        <v>286</v>
      </c>
      <c r="T252" s="151">
        <f>IF(ISNA(VLOOKUP($D252,'Overall Individual'!$B$2:$N$103,9,FALSE)),0,VLOOKUP($D252,'Overall Individual'!$B$2:$N$103,9,FALSE))</f>
        <v>92</v>
      </c>
      <c r="U252" s="207">
        <f>SUM(T252:T256)</f>
        <v>343</v>
      </c>
      <c r="V252" s="152">
        <f>IF(ISNA(VLOOKUP($D252,'Overall Individual'!$B$2:$N$103,10,FALSE)),0,VLOOKUP($D252,'Overall Individual'!$B$2:$N$103,10,FALSE))</f>
        <v>82</v>
      </c>
      <c r="W252" s="207">
        <f>SUM(V252:V256)</f>
        <v>222</v>
      </c>
      <c r="X252" s="152">
        <f>IF(ISNA(VLOOKUP($D252,'Overall Individual'!$B$2:$N$103,11,FALSE)),0,VLOOKUP($D252,'Overall Individual'!$B$2:$N$103,11,FALSE))</f>
        <v>0</v>
      </c>
      <c r="Y252" s="207">
        <f>SUM(X252:X256)</f>
        <v>212</v>
      </c>
      <c r="Z252" s="152">
        <f>IF(ISNA(VLOOKUP($D252,'Overall Individual'!$B$2:$N$103,12,FALSE)),0,VLOOKUP($D252,'Overall Individual'!$B$2:$N$103,12,FALSE))</f>
        <v>0</v>
      </c>
      <c r="AA252" s="207">
        <f>SUM(Z252:Z256)</f>
        <v>0</v>
      </c>
    </row>
    <row r="253" spans="1:27" ht="12.75" customHeight="1" x14ac:dyDescent="0.5">
      <c r="A253" s="210"/>
      <c r="B253" s="211"/>
      <c r="C253" s="211"/>
      <c r="D253" s="87" t="s">
        <v>53</v>
      </c>
      <c r="E253" s="65">
        <f>VLOOKUP(D253,Runners!A$1:B$155,2,FALSE)</f>
        <v>210000</v>
      </c>
      <c r="F253" s="213"/>
      <c r="G253" s="208"/>
      <c r="H253" s="70">
        <v>62</v>
      </c>
      <c r="I253" s="208"/>
      <c r="J253" s="71">
        <v>49</v>
      </c>
      <c r="K253" s="208"/>
      <c r="L253" s="71">
        <v>49</v>
      </c>
      <c r="M253" s="208"/>
      <c r="N253" s="72">
        <v>52</v>
      </c>
      <c r="O253" s="218"/>
      <c r="P253" s="119">
        <v>57</v>
      </c>
      <c r="Q253" s="221"/>
      <c r="R253" s="119">
        <f>IF(ISNA(VLOOKUP($D253,'Overall Individual'!$B$2:$N$103,8,FALSE)),0,VLOOKUP($D253,'Overall Individual'!$B$2:$N$103,8,FALSE))</f>
        <v>63</v>
      </c>
      <c r="S253" s="208"/>
      <c r="T253" s="119">
        <f>IF(ISNA(VLOOKUP($D253,'Overall Individual'!$B$2:$N$103,9,FALSE)),0,VLOOKUP($D253,'Overall Individual'!$B$2:$N$103,9,FALSE))</f>
        <v>60</v>
      </c>
      <c r="U253" s="208"/>
      <c r="V253" s="153">
        <f>IF(ISNA(VLOOKUP($D253,'Overall Individual'!$B$2:$N$103,10,FALSE)),0,VLOOKUP($D253,'Overall Individual'!$B$2:$N$103,10,FALSE))</f>
        <v>76</v>
      </c>
      <c r="W253" s="208"/>
      <c r="X253" s="153">
        <f>IF(ISNA(VLOOKUP($D253,'Overall Individual'!$B$2:$N$103,11,FALSE)),0,VLOOKUP($D253,'Overall Individual'!$B$2:$N$103,11,FALSE))</f>
        <v>69</v>
      </c>
      <c r="Y253" s="208"/>
      <c r="Z253" s="153">
        <f>IF(ISNA(VLOOKUP($D253,'Overall Individual'!$B$2:$N$103,12,FALSE)),0,VLOOKUP($D253,'Overall Individual'!$B$2:$N$103,12,FALSE))</f>
        <v>0</v>
      </c>
      <c r="AA253" s="208"/>
    </row>
    <row r="254" spans="1:27" ht="12.75" customHeight="1" x14ac:dyDescent="0.5">
      <c r="A254" s="210"/>
      <c r="B254" s="211"/>
      <c r="C254" s="211"/>
      <c r="D254" s="87" t="s">
        <v>119</v>
      </c>
      <c r="E254" s="65">
        <f>VLOOKUP(D254,Runners!A$1:B$155,2,FALSE)</f>
        <v>190000</v>
      </c>
      <c r="F254" s="213"/>
      <c r="G254" s="208"/>
      <c r="H254" s="70">
        <v>85</v>
      </c>
      <c r="I254" s="208"/>
      <c r="J254" s="71">
        <v>0</v>
      </c>
      <c r="K254" s="208"/>
      <c r="L254" s="71">
        <v>68</v>
      </c>
      <c r="M254" s="208"/>
      <c r="N254" s="72">
        <v>81</v>
      </c>
      <c r="O254" s="218"/>
      <c r="P254" s="119">
        <v>0</v>
      </c>
      <c r="Q254" s="221"/>
      <c r="R254" s="119">
        <f>IF(ISNA(VLOOKUP($D254,'Overall Individual'!$B$2:$N$103,8,FALSE)),0,VLOOKUP($D254,'Overall Individual'!$B$2:$N$103,8,FALSE))</f>
        <v>85</v>
      </c>
      <c r="S254" s="208"/>
      <c r="T254" s="119">
        <f>IF(ISNA(VLOOKUP($D254,'Overall Individual'!$B$2:$N$103,9,FALSE)),0,VLOOKUP($D254,'Overall Individual'!$B$2:$N$103,9,FALSE))</f>
        <v>82</v>
      </c>
      <c r="U254" s="208"/>
      <c r="V254" s="153">
        <f>IF(ISNA(VLOOKUP($D254,'Overall Individual'!$B$2:$N$103,10,FALSE)),0,VLOOKUP($D254,'Overall Individual'!$B$2:$N$103,10,FALSE))</f>
        <v>0</v>
      </c>
      <c r="W254" s="208"/>
      <c r="X254" s="153">
        <f>IF(ISNA(VLOOKUP($D254,'Overall Individual'!$B$2:$N$103,11,FALSE)),0,VLOOKUP($D254,'Overall Individual'!$B$2:$N$103,11,FALSE))</f>
        <v>85</v>
      </c>
      <c r="Y254" s="208"/>
      <c r="Z254" s="153">
        <f>IF(ISNA(VLOOKUP($D254,'Overall Individual'!$B$2:$N$103,12,FALSE)),0,VLOOKUP($D254,'Overall Individual'!$B$2:$N$103,12,FALSE))</f>
        <v>0</v>
      </c>
      <c r="AA254" s="208"/>
    </row>
    <row r="255" spans="1:27" ht="12.75" customHeight="1" x14ac:dyDescent="0.5">
      <c r="A255" s="210"/>
      <c r="B255" s="211"/>
      <c r="C255" s="211"/>
      <c r="D255" s="87" t="s">
        <v>84</v>
      </c>
      <c r="E255" s="65">
        <f>VLOOKUP(D255,Runners!A$1:B$155,2,FALSE)</f>
        <v>190000</v>
      </c>
      <c r="F255" s="213"/>
      <c r="G255" s="208"/>
      <c r="H255" s="70">
        <v>58</v>
      </c>
      <c r="I255" s="208"/>
      <c r="J255" s="71">
        <v>37</v>
      </c>
      <c r="K255" s="208"/>
      <c r="L255" s="71">
        <v>0</v>
      </c>
      <c r="M255" s="208"/>
      <c r="N255" s="72">
        <v>0</v>
      </c>
      <c r="O255" s="218"/>
      <c r="P255" s="119">
        <v>46</v>
      </c>
      <c r="Q255" s="221"/>
      <c r="R255" s="119">
        <f>IF(ISNA(VLOOKUP($D255,'Overall Individual'!$B$2:$N$103,8,FALSE)),0,VLOOKUP($D255,'Overall Individual'!$B$2:$N$103,8,FALSE))</f>
        <v>45</v>
      </c>
      <c r="S255" s="208"/>
      <c r="T255" s="119">
        <f>IF(ISNA(VLOOKUP($D255,'Overall Individual'!$B$2:$N$103,9,FALSE)),0,VLOOKUP($D255,'Overall Individual'!$B$2:$N$103,9,FALSE))</f>
        <v>42</v>
      </c>
      <c r="U255" s="208"/>
      <c r="V255" s="153">
        <f>IF(ISNA(VLOOKUP($D255,'Overall Individual'!$B$2:$N$103,10,FALSE)),0,VLOOKUP($D255,'Overall Individual'!$B$2:$N$103,10,FALSE))</f>
        <v>64</v>
      </c>
      <c r="W255" s="208"/>
      <c r="X255" s="153">
        <f>IF(ISNA(VLOOKUP($D255,'Overall Individual'!$B$2:$N$103,11,FALSE)),0,VLOOKUP($D255,'Overall Individual'!$B$2:$N$103,11,FALSE))</f>
        <v>58</v>
      </c>
      <c r="Y255" s="208"/>
      <c r="Z255" s="153">
        <f>IF(ISNA(VLOOKUP($D255,'Overall Individual'!$B$2:$N$103,12,FALSE)),0,VLOOKUP($D255,'Overall Individual'!$B$2:$N$103,12,FALSE))</f>
        <v>0</v>
      </c>
      <c r="AA255" s="208"/>
    </row>
    <row r="256" spans="1:27" ht="12.75" customHeight="1" thickBot="1" x14ac:dyDescent="0.55000000000000004">
      <c r="A256" s="210"/>
      <c r="B256" s="211"/>
      <c r="C256" s="211"/>
      <c r="D256" s="88" t="s">
        <v>86</v>
      </c>
      <c r="E256" s="80">
        <f>VLOOKUP(D256,Runners!A$1:B$155,2,FALSE)</f>
        <v>185000</v>
      </c>
      <c r="F256" s="214"/>
      <c r="G256" s="216"/>
      <c r="H256" s="74">
        <v>59</v>
      </c>
      <c r="I256" s="209"/>
      <c r="J256" s="75">
        <v>67</v>
      </c>
      <c r="K256" s="209"/>
      <c r="L256" s="75">
        <v>0</v>
      </c>
      <c r="M256" s="209"/>
      <c r="N256" s="76">
        <v>0</v>
      </c>
      <c r="O256" s="219"/>
      <c r="P256" s="154">
        <v>0</v>
      </c>
      <c r="Q256" s="222"/>
      <c r="R256" s="154">
        <f>IF(ISNA(VLOOKUP($D256,'Overall Individual'!$B$2:$N$103,8,FALSE)),0,VLOOKUP($D256,'Overall Individual'!$B$2:$N$103,8,FALSE))</f>
        <v>0</v>
      </c>
      <c r="S256" s="209"/>
      <c r="T256" s="154">
        <f>IF(ISNA(VLOOKUP($D256,'Overall Individual'!$B$2:$N$103,9,FALSE)),0,VLOOKUP($D256,'Overall Individual'!$B$2:$N$103,9,FALSE))</f>
        <v>67</v>
      </c>
      <c r="U256" s="209"/>
      <c r="V256" s="155">
        <f>IF(ISNA(VLOOKUP($D256,'Overall Individual'!$B$2:$N$103,10,FALSE)),0,VLOOKUP($D256,'Overall Individual'!$B$2:$N$103,10,FALSE))</f>
        <v>0</v>
      </c>
      <c r="W256" s="209"/>
      <c r="X256" s="155">
        <f>IF(ISNA(VLOOKUP($D256,'Overall Individual'!$B$2:$N$103,11,FALSE)),0,VLOOKUP($D256,'Overall Individual'!$B$2:$N$103,11,FALSE))</f>
        <v>0</v>
      </c>
      <c r="Y256" s="209"/>
      <c r="Z256" s="155">
        <f>IF(ISNA(VLOOKUP($D256,'Overall Individual'!$B$2:$N$103,12,FALSE)),0,VLOOKUP($D256,'Overall Individual'!$B$2:$N$103,12,FALSE))</f>
        <v>0</v>
      </c>
      <c r="AA256" s="209"/>
    </row>
    <row r="257" spans="1:27" ht="14.7" thickTop="1" x14ac:dyDescent="0.5">
      <c r="A257" s="210">
        <v>52</v>
      </c>
      <c r="B257" s="211" t="s">
        <v>228</v>
      </c>
      <c r="C257" s="211" t="s">
        <v>11</v>
      </c>
      <c r="D257" s="87" t="s">
        <v>94</v>
      </c>
      <c r="E257" s="78">
        <f>VLOOKUP(D257,Runners!A$1:B$155,2,FALSE)</f>
        <v>230000</v>
      </c>
      <c r="F257" s="212">
        <f>SUM(E257:E261)</f>
        <v>980000</v>
      </c>
      <c r="G257" s="215">
        <v>3</v>
      </c>
      <c r="H257" s="66">
        <v>0</v>
      </c>
      <c r="I257" s="207">
        <v>341</v>
      </c>
      <c r="J257" s="68">
        <v>86</v>
      </c>
      <c r="K257" s="207">
        <v>387</v>
      </c>
      <c r="L257" s="68">
        <v>93</v>
      </c>
      <c r="M257" s="207">
        <v>249</v>
      </c>
      <c r="N257" s="79">
        <v>85</v>
      </c>
      <c r="O257" s="217">
        <v>239</v>
      </c>
      <c r="P257" s="151">
        <v>91</v>
      </c>
      <c r="Q257" s="220">
        <v>257</v>
      </c>
      <c r="R257" s="151">
        <f>IF(ISNA(VLOOKUP($D257,'Overall Individual'!$B$2:$N$103,8,FALSE)),0,VLOOKUP($D257,'Overall Individual'!$B$2:$N$103,8,FALSE))</f>
        <v>82</v>
      </c>
      <c r="S257" s="207">
        <f>SUM(R257:R261)</f>
        <v>331</v>
      </c>
      <c r="T257" s="151">
        <f>IF(ISNA(VLOOKUP($D257,'Overall Individual'!$B$2:$N$103,9,FALSE)),0,VLOOKUP($D257,'Overall Individual'!$B$2:$N$103,9,FALSE))</f>
        <v>89</v>
      </c>
      <c r="U257" s="207">
        <f>SUM(T257:T261)</f>
        <v>336</v>
      </c>
      <c r="V257" s="152">
        <f>IF(ISNA(VLOOKUP($D257,'Overall Individual'!$B$2:$N$103,10,FALSE)),0,VLOOKUP($D257,'Overall Individual'!$B$2:$N$103,10,FALSE))</f>
        <v>0</v>
      </c>
      <c r="W257" s="207">
        <f>SUM(V257:V261)</f>
        <v>92</v>
      </c>
      <c r="X257" s="152">
        <f>IF(ISNA(VLOOKUP($D257,'Overall Individual'!$B$2:$N$103,11,FALSE)),0,VLOOKUP($D257,'Overall Individual'!$B$2:$N$103,11,FALSE))</f>
        <v>82</v>
      </c>
      <c r="Y257" s="207">
        <f>SUM(X257:X261)</f>
        <v>272</v>
      </c>
      <c r="Z257" s="152">
        <f>IF(ISNA(VLOOKUP($D257,'Overall Individual'!$B$2:$N$103,12,FALSE)),0,VLOOKUP($D257,'Overall Individual'!$B$2:$N$103,12,FALSE))</f>
        <v>0</v>
      </c>
      <c r="AA257" s="207">
        <f>SUM(Z257:Z261)</f>
        <v>0</v>
      </c>
    </row>
    <row r="258" spans="1:27" x14ac:dyDescent="0.5">
      <c r="A258" s="210"/>
      <c r="B258" s="211"/>
      <c r="C258" s="211"/>
      <c r="D258" s="87" t="s">
        <v>54</v>
      </c>
      <c r="E258" s="65">
        <f>VLOOKUP(D258,Runners!A$1:B$155,2,FALSE)</f>
        <v>205000</v>
      </c>
      <c r="F258" s="213"/>
      <c r="G258" s="208"/>
      <c r="H258" s="70">
        <v>87</v>
      </c>
      <c r="I258" s="208"/>
      <c r="J258" s="71">
        <v>71</v>
      </c>
      <c r="K258" s="208"/>
      <c r="L258" s="71">
        <v>71</v>
      </c>
      <c r="M258" s="208"/>
      <c r="N258" s="72">
        <v>71</v>
      </c>
      <c r="O258" s="218"/>
      <c r="P258" s="119">
        <v>80</v>
      </c>
      <c r="Q258" s="221"/>
      <c r="R258" s="119">
        <f>IF(ISNA(VLOOKUP($D258,'Overall Individual'!$B$2:$N$103,8,FALSE)),0,VLOOKUP($D258,'Overall Individual'!$B$2:$N$103,8,FALSE))</f>
        <v>71</v>
      </c>
      <c r="S258" s="208"/>
      <c r="T258" s="119">
        <f>IF(ISNA(VLOOKUP($D258,'Overall Individual'!$B$2:$N$103,9,FALSE)),0,VLOOKUP($D258,'Overall Individual'!$B$2:$N$103,9,FALSE))</f>
        <v>66</v>
      </c>
      <c r="U258" s="208"/>
      <c r="V258" s="153">
        <f>IF(ISNA(VLOOKUP($D258,'Overall Individual'!$B$2:$N$103,10,FALSE)),0,VLOOKUP($D258,'Overall Individual'!$B$2:$N$103,10,FALSE))</f>
        <v>0</v>
      </c>
      <c r="W258" s="208"/>
      <c r="X258" s="153">
        <f>IF(ISNA(VLOOKUP($D258,'Overall Individual'!$B$2:$N$103,11,FALSE)),0,VLOOKUP($D258,'Overall Individual'!$B$2:$N$103,11,FALSE))</f>
        <v>0</v>
      </c>
      <c r="Y258" s="208"/>
      <c r="Z258" s="153">
        <f>IF(ISNA(VLOOKUP($D258,'Overall Individual'!$B$2:$N$103,12,FALSE)),0,VLOOKUP($D258,'Overall Individual'!$B$2:$N$103,12,FALSE))</f>
        <v>0</v>
      </c>
      <c r="AA258" s="208"/>
    </row>
    <row r="259" spans="1:27" x14ac:dyDescent="0.5">
      <c r="A259" s="210"/>
      <c r="B259" s="211"/>
      <c r="C259" s="211"/>
      <c r="D259" s="87" t="s">
        <v>10</v>
      </c>
      <c r="E259" s="65">
        <f>VLOOKUP(D259,Runners!A$1:B$155,2,FALSE)</f>
        <v>200000</v>
      </c>
      <c r="F259" s="213"/>
      <c r="G259" s="208"/>
      <c r="H259" s="70">
        <v>91</v>
      </c>
      <c r="I259" s="208"/>
      <c r="J259" s="71">
        <v>91</v>
      </c>
      <c r="K259" s="208"/>
      <c r="L259" s="71">
        <v>85</v>
      </c>
      <c r="M259" s="208"/>
      <c r="N259" s="72">
        <v>0</v>
      </c>
      <c r="O259" s="218"/>
      <c r="P259" s="119">
        <v>0</v>
      </c>
      <c r="Q259" s="221"/>
      <c r="R259" s="119">
        <f>IF(ISNA(VLOOKUP($D259,'Overall Individual'!$B$2:$N$103,8,FALSE)),0,VLOOKUP($D259,'Overall Individual'!$B$2:$N$103,8,FALSE))</f>
        <v>0</v>
      </c>
      <c r="S259" s="208"/>
      <c r="T259" s="119">
        <f>IF(ISNA(VLOOKUP($D259,'Overall Individual'!$B$2:$N$103,9,FALSE)),0,VLOOKUP($D259,'Overall Individual'!$B$2:$N$103,9,FALSE))</f>
        <v>0</v>
      </c>
      <c r="U259" s="208"/>
      <c r="V259" s="153">
        <f>IF(ISNA(VLOOKUP($D259,'Overall Individual'!$B$2:$N$103,10,FALSE)),0,VLOOKUP($D259,'Overall Individual'!$B$2:$N$103,10,FALSE))</f>
        <v>0</v>
      </c>
      <c r="W259" s="208"/>
      <c r="X259" s="153">
        <f>IF(ISNA(VLOOKUP($D259,'Overall Individual'!$B$2:$N$103,11,FALSE)),0,VLOOKUP($D259,'Overall Individual'!$B$2:$N$103,11,FALSE))</f>
        <v>0</v>
      </c>
      <c r="Y259" s="208"/>
      <c r="Z259" s="153">
        <f>IF(ISNA(VLOOKUP($D259,'Overall Individual'!$B$2:$N$103,12,FALSE)),0,VLOOKUP($D259,'Overall Individual'!$B$2:$N$103,12,FALSE))</f>
        <v>0</v>
      </c>
      <c r="AA259" s="208"/>
    </row>
    <row r="260" spans="1:27" x14ac:dyDescent="0.5">
      <c r="A260" s="210"/>
      <c r="B260" s="211"/>
      <c r="C260" s="211"/>
      <c r="D260" s="87" t="s">
        <v>149</v>
      </c>
      <c r="E260" s="65">
        <f>VLOOKUP(D260,Runners!A$1:B$155,2,FALSE)</f>
        <v>180000</v>
      </c>
      <c r="F260" s="213"/>
      <c r="G260" s="208"/>
      <c r="H260" s="70">
        <v>69</v>
      </c>
      <c r="I260" s="208"/>
      <c r="J260" s="71">
        <v>55</v>
      </c>
      <c r="K260" s="208"/>
      <c r="L260" s="71">
        <v>0</v>
      </c>
      <c r="M260" s="208"/>
      <c r="N260" s="72">
        <v>0</v>
      </c>
      <c r="O260" s="218"/>
      <c r="P260" s="119">
        <v>0</v>
      </c>
      <c r="Q260" s="221"/>
      <c r="R260" s="119">
        <f>IF(ISNA(VLOOKUP($D260,'Overall Individual'!$B$2:$N$103,8,FALSE)),0,VLOOKUP($D260,'Overall Individual'!$B$2:$N$103,8,FALSE))</f>
        <v>99</v>
      </c>
      <c r="S260" s="208"/>
      <c r="T260" s="119">
        <f>IF(ISNA(VLOOKUP($D260,'Overall Individual'!$B$2:$N$103,9,FALSE)),0,VLOOKUP($D260,'Overall Individual'!$B$2:$N$103,9,FALSE))</f>
        <v>100</v>
      </c>
      <c r="U260" s="208"/>
      <c r="V260" s="153">
        <f>IF(ISNA(VLOOKUP($D260,'Overall Individual'!$B$2:$N$103,10,FALSE)),0,VLOOKUP($D260,'Overall Individual'!$B$2:$N$103,10,FALSE))</f>
        <v>0</v>
      </c>
      <c r="W260" s="208"/>
      <c r="X260" s="153">
        <f>IF(ISNA(VLOOKUP($D260,'Overall Individual'!$B$2:$N$103,11,FALSE)),0,VLOOKUP($D260,'Overall Individual'!$B$2:$N$103,11,FALSE))</f>
        <v>100</v>
      </c>
      <c r="Y260" s="208"/>
      <c r="Z260" s="153">
        <f>IF(ISNA(VLOOKUP($D260,'Overall Individual'!$B$2:$N$103,12,FALSE)),0,VLOOKUP($D260,'Overall Individual'!$B$2:$N$103,12,FALSE))</f>
        <v>0</v>
      </c>
      <c r="AA260" s="208"/>
    </row>
    <row r="261" spans="1:27" ht="14.7" thickBot="1" x14ac:dyDescent="0.55000000000000004">
      <c r="A261" s="210"/>
      <c r="B261" s="211"/>
      <c r="C261" s="211"/>
      <c r="D261" s="88" t="s">
        <v>152</v>
      </c>
      <c r="E261" s="80">
        <f>VLOOKUP(D261,Runners!A$1:B$155,2,FALSE)</f>
        <v>165000</v>
      </c>
      <c r="F261" s="214"/>
      <c r="G261" s="216"/>
      <c r="H261" s="74">
        <v>94</v>
      </c>
      <c r="I261" s="209"/>
      <c r="J261" s="75">
        <v>84</v>
      </c>
      <c r="K261" s="209"/>
      <c r="L261" s="75">
        <v>0</v>
      </c>
      <c r="M261" s="209"/>
      <c r="N261" s="76">
        <v>83</v>
      </c>
      <c r="O261" s="219"/>
      <c r="P261" s="154">
        <v>86</v>
      </c>
      <c r="Q261" s="222"/>
      <c r="R261" s="154">
        <f>IF(ISNA(VLOOKUP($D261,'Overall Individual'!$B$2:$N$103,8,FALSE)),0,VLOOKUP($D261,'Overall Individual'!$B$2:$N$103,8,FALSE))</f>
        <v>79</v>
      </c>
      <c r="S261" s="209"/>
      <c r="T261" s="154">
        <f>IF(ISNA(VLOOKUP($D261,'Overall Individual'!$B$2:$N$103,9,FALSE)),0,VLOOKUP($D261,'Overall Individual'!$B$2:$N$103,9,FALSE))</f>
        <v>81</v>
      </c>
      <c r="U261" s="209"/>
      <c r="V261" s="155">
        <f>IF(ISNA(VLOOKUP($D261,'Overall Individual'!$B$2:$N$103,10,FALSE)),0,VLOOKUP($D261,'Overall Individual'!$B$2:$N$103,10,FALSE))</f>
        <v>92</v>
      </c>
      <c r="W261" s="209"/>
      <c r="X261" s="155">
        <f>IF(ISNA(VLOOKUP($D261,'Overall Individual'!$B$2:$N$103,11,FALSE)),0,VLOOKUP($D261,'Overall Individual'!$B$2:$N$103,11,FALSE))</f>
        <v>90</v>
      </c>
      <c r="Y261" s="209"/>
      <c r="Z261" s="155">
        <f>IF(ISNA(VLOOKUP($D261,'Overall Individual'!$B$2:$N$103,12,FALSE)),0,VLOOKUP($D261,'Overall Individual'!$B$2:$N$103,12,FALSE))</f>
        <v>0</v>
      </c>
      <c r="AA261" s="209"/>
    </row>
    <row r="262" spans="1:27" ht="14.7" thickTop="1" x14ac:dyDescent="0.5">
      <c r="A262" s="210">
        <v>53</v>
      </c>
      <c r="B262" s="211" t="s">
        <v>229</v>
      </c>
      <c r="C262" s="211" t="s">
        <v>109</v>
      </c>
      <c r="D262" s="87" t="s">
        <v>149</v>
      </c>
      <c r="E262" s="78">
        <f>VLOOKUP(D262,Runners!A$1:B$155,2,FALSE)</f>
        <v>180000</v>
      </c>
      <c r="F262" s="212">
        <f>SUM(E262:E266)</f>
        <v>945000</v>
      </c>
      <c r="G262" s="215">
        <v>3</v>
      </c>
      <c r="H262" s="66">
        <v>99</v>
      </c>
      <c r="I262" s="207">
        <v>292</v>
      </c>
      <c r="J262" s="68">
        <v>100</v>
      </c>
      <c r="K262" s="207">
        <v>375</v>
      </c>
      <c r="L262" s="68">
        <v>100</v>
      </c>
      <c r="M262" s="207">
        <v>378</v>
      </c>
      <c r="N262" s="79">
        <v>100</v>
      </c>
      <c r="O262" s="217">
        <v>372</v>
      </c>
      <c r="P262" s="151">
        <v>0</v>
      </c>
      <c r="Q262" s="220">
        <v>190</v>
      </c>
      <c r="R262" s="151">
        <f>IF(ISNA(VLOOKUP($D262,'Overall Individual'!$B$2:$N$103,8,FALSE)),0,VLOOKUP($D262,'Overall Individual'!$B$2:$N$103,8,FALSE))</f>
        <v>99</v>
      </c>
      <c r="S262" s="207">
        <f>SUM(R262:R266)</f>
        <v>459</v>
      </c>
      <c r="T262" s="151">
        <f>IF(ISNA(VLOOKUP($D262,'Overall Individual'!$B$2:$N$103,9,FALSE)),0,VLOOKUP($D262,'Overall Individual'!$B$2:$N$103,9,FALSE))</f>
        <v>100</v>
      </c>
      <c r="U262" s="207">
        <f>SUM(T262:T266)</f>
        <v>464</v>
      </c>
      <c r="V262" s="152">
        <f>IF(ISNA(VLOOKUP($D262,'Overall Individual'!$B$2:$N$103,10,FALSE)),0,VLOOKUP($D262,'Overall Individual'!$B$2:$N$103,10,FALSE))</f>
        <v>0</v>
      </c>
      <c r="W262" s="207">
        <f>SUM(V262:V266)</f>
        <v>0</v>
      </c>
      <c r="X262" s="152">
        <f>IF(ISNA(VLOOKUP($D262,'Overall Individual'!$B$2:$N$103,11,FALSE)),0,VLOOKUP($D262,'Overall Individual'!$B$2:$N$103,11,FALSE))</f>
        <v>100</v>
      </c>
      <c r="Y262" s="207">
        <f>SUM(X262:X266)</f>
        <v>377</v>
      </c>
      <c r="Z262" s="152">
        <f>IF(ISNA(VLOOKUP($D262,'Overall Individual'!$B$2:$N$103,12,FALSE)),0,VLOOKUP($D262,'Overall Individual'!$B$2:$N$103,12,FALSE))</f>
        <v>0</v>
      </c>
      <c r="AA262" s="207">
        <f>SUM(Z262:Z266)</f>
        <v>0</v>
      </c>
    </row>
    <row r="263" spans="1:27" x14ac:dyDescent="0.5">
      <c r="A263" s="210"/>
      <c r="B263" s="211"/>
      <c r="C263" s="211"/>
      <c r="D263" s="87" t="s">
        <v>143</v>
      </c>
      <c r="E263" s="65">
        <f>VLOOKUP(D263,Runners!A$1:B$155,2,FALSE)</f>
        <v>200000</v>
      </c>
      <c r="F263" s="213"/>
      <c r="G263" s="208"/>
      <c r="H263" s="70">
        <v>0</v>
      </c>
      <c r="I263" s="208"/>
      <c r="J263" s="71">
        <v>0</v>
      </c>
      <c r="K263" s="208"/>
      <c r="L263" s="71">
        <v>0</v>
      </c>
      <c r="M263" s="208"/>
      <c r="N263" s="72">
        <v>0</v>
      </c>
      <c r="O263" s="218"/>
      <c r="P263" s="119">
        <v>0</v>
      </c>
      <c r="Q263" s="221"/>
      <c r="R263" s="119">
        <f>IF(ISNA(VLOOKUP($D263,'Overall Individual'!$B$2:$N$103,8,FALSE)),0,VLOOKUP($D263,'Overall Individual'!$B$2:$N$103,8,FALSE))</f>
        <v>100</v>
      </c>
      <c r="S263" s="208"/>
      <c r="T263" s="119">
        <f>IF(ISNA(VLOOKUP($D263,'Overall Individual'!$B$2:$N$103,9,FALSE)),0,VLOOKUP($D263,'Overall Individual'!$B$2:$N$103,9,FALSE))</f>
        <v>97</v>
      </c>
      <c r="U263" s="208"/>
      <c r="V263" s="153">
        <f>IF(ISNA(VLOOKUP($D263,'Overall Individual'!$B$2:$N$103,10,FALSE)),0,VLOOKUP($D263,'Overall Individual'!$B$2:$N$103,10,FALSE))</f>
        <v>0</v>
      </c>
      <c r="W263" s="208"/>
      <c r="X263" s="153">
        <f>IF(ISNA(VLOOKUP($D263,'Overall Individual'!$B$2:$N$103,11,FALSE)),0,VLOOKUP($D263,'Overall Individual'!$B$2:$N$103,11,FALSE))</f>
        <v>96</v>
      </c>
      <c r="Y263" s="208"/>
      <c r="Z263" s="153">
        <f>IF(ISNA(VLOOKUP($D263,'Overall Individual'!$B$2:$N$103,12,FALSE)),0,VLOOKUP($D263,'Overall Individual'!$B$2:$N$103,12,FALSE))</f>
        <v>0</v>
      </c>
      <c r="AA263" s="208"/>
    </row>
    <row r="264" spans="1:27" x14ac:dyDescent="0.5">
      <c r="A264" s="210"/>
      <c r="B264" s="211"/>
      <c r="C264" s="211"/>
      <c r="D264" s="87" t="s">
        <v>106</v>
      </c>
      <c r="E264" s="65">
        <f>VLOOKUP(D264,Runners!A$1:B$155,2,FALSE)</f>
        <v>230000</v>
      </c>
      <c r="F264" s="213"/>
      <c r="G264" s="208"/>
      <c r="H264" s="70">
        <v>98</v>
      </c>
      <c r="I264" s="208"/>
      <c r="J264" s="71">
        <v>99</v>
      </c>
      <c r="K264" s="208"/>
      <c r="L264" s="71">
        <v>99</v>
      </c>
      <c r="M264" s="208"/>
      <c r="N264" s="72">
        <v>99</v>
      </c>
      <c r="O264" s="218"/>
      <c r="P264" s="119">
        <v>99</v>
      </c>
      <c r="Q264" s="221"/>
      <c r="R264" s="119">
        <f>IF(ISNA(VLOOKUP($D264,'Overall Individual'!$B$2:$N$103,8,FALSE)),0,VLOOKUP($D264,'Overall Individual'!$B$2:$N$103,8,FALSE))</f>
        <v>92</v>
      </c>
      <c r="S264" s="208"/>
      <c r="T264" s="119">
        <f>IF(ISNA(VLOOKUP($D264,'Overall Individual'!$B$2:$N$103,9,FALSE)),0,VLOOKUP($D264,'Overall Individual'!$B$2:$N$103,9,FALSE))</f>
        <v>90</v>
      </c>
      <c r="U264" s="208"/>
      <c r="V264" s="153">
        <f>IF(ISNA(VLOOKUP($D264,'Overall Individual'!$B$2:$N$103,10,FALSE)),0,VLOOKUP($D264,'Overall Individual'!$B$2:$N$103,10,FALSE))</f>
        <v>0</v>
      </c>
      <c r="W264" s="208"/>
      <c r="X264" s="153">
        <f>IF(ISNA(VLOOKUP($D264,'Overall Individual'!$B$2:$N$103,11,FALSE)),0,VLOOKUP($D264,'Overall Individual'!$B$2:$N$103,11,FALSE))</f>
        <v>99</v>
      </c>
      <c r="Y264" s="208"/>
      <c r="Z264" s="153">
        <f>IF(ISNA(VLOOKUP($D264,'Overall Individual'!$B$2:$N$103,12,FALSE)),0,VLOOKUP($D264,'Overall Individual'!$B$2:$N$103,12,FALSE))</f>
        <v>0</v>
      </c>
      <c r="AA264" s="208"/>
    </row>
    <row r="265" spans="1:27" x14ac:dyDescent="0.5">
      <c r="A265" s="210"/>
      <c r="B265" s="211"/>
      <c r="C265" s="211"/>
      <c r="D265" s="87" t="s">
        <v>94</v>
      </c>
      <c r="E265" s="65">
        <f>VLOOKUP(D265,Runners!A$1:B$155,2,FALSE)</f>
        <v>230000</v>
      </c>
      <c r="F265" s="213"/>
      <c r="G265" s="208"/>
      <c r="H265" s="70">
        <v>0</v>
      </c>
      <c r="I265" s="208"/>
      <c r="J265" s="71">
        <v>86</v>
      </c>
      <c r="K265" s="208"/>
      <c r="L265" s="71">
        <v>93</v>
      </c>
      <c r="M265" s="208"/>
      <c r="N265" s="72">
        <v>85</v>
      </c>
      <c r="O265" s="218"/>
      <c r="P265" s="119">
        <v>91</v>
      </c>
      <c r="Q265" s="221"/>
      <c r="R265" s="119">
        <f>IF(ISNA(VLOOKUP($D265,'Overall Individual'!$B$2:$N$103,8,FALSE)),0,VLOOKUP($D265,'Overall Individual'!$B$2:$N$103,8,FALSE))</f>
        <v>82</v>
      </c>
      <c r="S265" s="208"/>
      <c r="T265" s="119">
        <f>IF(ISNA(VLOOKUP($D265,'Overall Individual'!$B$2:$N$103,9,FALSE)),0,VLOOKUP($D265,'Overall Individual'!$B$2:$N$103,9,FALSE))</f>
        <v>89</v>
      </c>
      <c r="U265" s="208"/>
      <c r="V265" s="153">
        <f>IF(ISNA(VLOOKUP($D265,'Overall Individual'!$B$2:$N$103,10,FALSE)),0,VLOOKUP($D265,'Overall Individual'!$B$2:$N$103,10,FALSE))</f>
        <v>0</v>
      </c>
      <c r="W265" s="208"/>
      <c r="X265" s="153">
        <f>IF(ISNA(VLOOKUP($D265,'Overall Individual'!$B$2:$N$103,11,FALSE)),0,VLOOKUP($D265,'Overall Individual'!$B$2:$N$103,11,FALSE))</f>
        <v>82</v>
      </c>
      <c r="Y265" s="208"/>
      <c r="Z265" s="153">
        <f>IF(ISNA(VLOOKUP($D265,'Overall Individual'!$B$2:$N$103,12,FALSE)),0,VLOOKUP($D265,'Overall Individual'!$B$2:$N$103,12,FALSE))</f>
        <v>0</v>
      </c>
      <c r="AA265" s="208"/>
    </row>
    <row r="266" spans="1:27" ht="14.7" thickBot="1" x14ac:dyDescent="0.55000000000000004">
      <c r="A266" s="210"/>
      <c r="B266" s="211"/>
      <c r="C266" s="211"/>
      <c r="D266" s="88" t="s">
        <v>186</v>
      </c>
      <c r="E266" s="80">
        <f>VLOOKUP(D266,Runners!A$1:B$155,2,FALSE)</f>
        <v>105000</v>
      </c>
      <c r="F266" s="214"/>
      <c r="G266" s="216"/>
      <c r="H266" s="74">
        <v>95</v>
      </c>
      <c r="I266" s="209"/>
      <c r="J266" s="75">
        <v>90</v>
      </c>
      <c r="K266" s="209"/>
      <c r="L266" s="75">
        <v>86</v>
      </c>
      <c r="M266" s="209"/>
      <c r="N266" s="76">
        <v>88</v>
      </c>
      <c r="O266" s="219"/>
      <c r="P266" s="154">
        <v>0</v>
      </c>
      <c r="Q266" s="222"/>
      <c r="R266" s="154">
        <f>IF(ISNA(VLOOKUP($D266,'Overall Individual'!$B$2:$N$103,8,FALSE)),0,VLOOKUP($D266,'Overall Individual'!$B$2:$N$103,8,FALSE))</f>
        <v>86</v>
      </c>
      <c r="S266" s="209"/>
      <c r="T266" s="154">
        <f>IF(ISNA(VLOOKUP($D266,'Overall Individual'!$B$2:$N$103,9,FALSE)),0,VLOOKUP($D266,'Overall Individual'!$B$2:$N$103,9,FALSE))</f>
        <v>88</v>
      </c>
      <c r="U266" s="209"/>
      <c r="V266" s="155">
        <f>IF(ISNA(VLOOKUP($D266,'Overall Individual'!$B$2:$N$103,10,FALSE)),0,VLOOKUP($D266,'Overall Individual'!$B$2:$N$103,10,FALSE))</f>
        <v>0</v>
      </c>
      <c r="W266" s="209"/>
      <c r="X266" s="155">
        <f>IF(ISNA(VLOOKUP($D266,'Overall Individual'!$B$2:$N$103,11,FALSE)),0,VLOOKUP($D266,'Overall Individual'!$B$2:$N$103,11,FALSE))</f>
        <v>0</v>
      </c>
      <c r="Y266" s="209"/>
      <c r="Z266" s="155">
        <f>IF(ISNA(VLOOKUP($D266,'Overall Individual'!$B$2:$N$103,12,FALSE)),0,VLOOKUP($D266,'Overall Individual'!$B$2:$N$103,12,FALSE))</f>
        <v>0</v>
      </c>
      <c r="AA266" s="209"/>
    </row>
    <row r="267" spans="1:27" ht="14.7" thickTop="1" x14ac:dyDescent="0.5">
      <c r="A267" s="210">
        <v>54</v>
      </c>
      <c r="B267" s="211" t="s">
        <v>230</v>
      </c>
      <c r="C267" s="211" t="s">
        <v>109</v>
      </c>
      <c r="D267" s="87" t="s">
        <v>140</v>
      </c>
      <c r="E267" s="78">
        <f>VLOOKUP(D267,Runners!A$1:B$155,2,FALSE)</f>
        <v>220000</v>
      </c>
      <c r="F267" s="212">
        <f>SUM(E267:E271)</f>
        <v>1000000</v>
      </c>
      <c r="G267" s="215">
        <v>3</v>
      </c>
      <c r="H267" s="66">
        <v>93</v>
      </c>
      <c r="I267" s="207">
        <v>288</v>
      </c>
      <c r="J267" s="68">
        <v>81</v>
      </c>
      <c r="K267" s="207">
        <v>456</v>
      </c>
      <c r="L267" s="68">
        <v>90</v>
      </c>
      <c r="M267" s="207">
        <v>466</v>
      </c>
      <c r="N267" s="79">
        <v>92</v>
      </c>
      <c r="O267" s="217">
        <v>471</v>
      </c>
      <c r="P267" s="151">
        <v>96</v>
      </c>
      <c r="Q267" s="220">
        <v>291</v>
      </c>
      <c r="R267" s="151">
        <f>IF(ISNA(VLOOKUP($D267,'Overall Individual'!$B$2:$N$103,8,FALSE)),0,VLOOKUP($D267,'Overall Individual'!$B$2:$N$103,8,FALSE))</f>
        <v>93</v>
      </c>
      <c r="S267" s="207">
        <f>SUM(R267:R271)</f>
        <v>386</v>
      </c>
      <c r="T267" s="151">
        <f>IF(ISNA(VLOOKUP($D267,'Overall Individual'!$B$2:$N$103,9,FALSE)),0,VLOOKUP($D267,'Overall Individual'!$B$2:$N$103,9,FALSE))</f>
        <v>92</v>
      </c>
      <c r="U267" s="207">
        <f>SUM(T267:T271)</f>
        <v>468</v>
      </c>
      <c r="V267" s="152">
        <f>IF(ISNA(VLOOKUP($D267,'Overall Individual'!$B$2:$N$103,10,FALSE)),0,VLOOKUP($D267,'Overall Individual'!$B$2:$N$103,10,FALSE))</f>
        <v>82</v>
      </c>
      <c r="W267" s="207">
        <f>SUM(V267:V271)</f>
        <v>268</v>
      </c>
      <c r="X267" s="152">
        <f>IF(ISNA(VLOOKUP($D267,'Overall Individual'!$B$2:$N$103,11,FALSE)),0,VLOOKUP($D267,'Overall Individual'!$B$2:$N$103,11,FALSE))</f>
        <v>0</v>
      </c>
      <c r="Y267" s="207">
        <f>SUM(X267:X271)</f>
        <v>376</v>
      </c>
      <c r="Z267" s="152">
        <f>IF(ISNA(VLOOKUP($D267,'Overall Individual'!$B$2:$N$103,12,FALSE)),0,VLOOKUP($D267,'Overall Individual'!$B$2:$N$103,12,FALSE))</f>
        <v>0</v>
      </c>
      <c r="AA267" s="207">
        <f>SUM(Z267:Z271)</f>
        <v>0</v>
      </c>
    </row>
    <row r="268" spans="1:27" x14ac:dyDescent="0.5">
      <c r="A268" s="210"/>
      <c r="B268" s="211"/>
      <c r="C268" s="211"/>
      <c r="D268" s="87" t="s">
        <v>143</v>
      </c>
      <c r="E268" s="65">
        <f>VLOOKUP(D268,Runners!A$1:B$155,2,FALSE)</f>
        <v>200000</v>
      </c>
      <c r="F268" s="213"/>
      <c r="G268" s="208"/>
      <c r="H268" s="70">
        <v>0</v>
      </c>
      <c r="I268" s="208"/>
      <c r="J268" s="71">
        <v>94</v>
      </c>
      <c r="K268" s="208"/>
      <c r="L268" s="71">
        <v>96</v>
      </c>
      <c r="M268" s="208"/>
      <c r="N268" s="72">
        <v>98</v>
      </c>
      <c r="O268" s="218"/>
      <c r="P268" s="119">
        <v>98</v>
      </c>
      <c r="Q268" s="221"/>
      <c r="R268" s="119">
        <f>IF(ISNA(VLOOKUP($D268,'Overall Individual'!$B$2:$N$103,8,FALSE)),0,VLOOKUP($D268,'Overall Individual'!$B$2:$N$103,8,FALSE))</f>
        <v>100</v>
      </c>
      <c r="S268" s="208"/>
      <c r="T268" s="119">
        <f>IF(ISNA(VLOOKUP($D268,'Overall Individual'!$B$2:$N$103,9,FALSE)),0,VLOOKUP($D268,'Overall Individual'!$B$2:$N$103,9,FALSE))</f>
        <v>97</v>
      </c>
      <c r="U268" s="208"/>
      <c r="V268" s="153">
        <f>IF(ISNA(VLOOKUP($D268,'Overall Individual'!$B$2:$N$103,10,FALSE)),0,VLOOKUP($D268,'Overall Individual'!$B$2:$N$103,10,FALSE))</f>
        <v>0</v>
      </c>
      <c r="W268" s="208"/>
      <c r="X268" s="153">
        <f>IF(ISNA(VLOOKUP($D268,'Overall Individual'!$B$2:$N$103,11,FALSE)),0,VLOOKUP($D268,'Overall Individual'!$B$2:$N$103,11,FALSE))</f>
        <v>96</v>
      </c>
      <c r="Y268" s="208"/>
      <c r="Z268" s="153">
        <f>IF(ISNA(VLOOKUP($D268,'Overall Individual'!$B$2:$N$103,12,FALSE)),0,VLOOKUP($D268,'Overall Individual'!$B$2:$N$103,12,FALSE))</f>
        <v>0</v>
      </c>
      <c r="AA268" s="208"/>
    </row>
    <row r="269" spans="1:27" x14ac:dyDescent="0.5">
      <c r="A269" s="210"/>
      <c r="B269" s="211"/>
      <c r="C269" s="211"/>
      <c r="D269" s="87" t="s">
        <v>131</v>
      </c>
      <c r="E269" s="65">
        <f>VLOOKUP(D269,Runners!A$1:B$155,2,FALSE)</f>
        <v>160000</v>
      </c>
      <c r="F269" s="213"/>
      <c r="G269" s="208"/>
      <c r="H269" s="70">
        <v>0</v>
      </c>
      <c r="I269" s="208"/>
      <c r="J269" s="71">
        <v>88</v>
      </c>
      <c r="K269" s="208"/>
      <c r="L269" s="71">
        <v>91</v>
      </c>
      <c r="M269" s="208"/>
      <c r="N269" s="72">
        <v>86</v>
      </c>
      <c r="O269" s="218"/>
      <c r="P269" s="119">
        <v>0</v>
      </c>
      <c r="Q269" s="221"/>
      <c r="R269" s="119">
        <f>IF(ISNA(VLOOKUP($D269,'Overall Individual'!$B$2:$N$103,8,FALSE)),0,VLOOKUP($D269,'Overall Individual'!$B$2:$N$103,8,FALSE))</f>
        <v>0</v>
      </c>
      <c r="S269" s="208"/>
      <c r="T269" s="119">
        <f>IF(ISNA(VLOOKUP($D269,'Overall Individual'!$B$2:$N$103,9,FALSE)),0,VLOOKUP($D269,'Overall Individual'!$B$2:$N$103,9,FALSE))</f>
        <v>85</v>
      </c>
      <c r="U269" s="208"/>
      <c r="V269" s="153">
        <f>IF(ISNA(VLOOKUP($D269,'Overall Individual'!$B$2:$N$103,10,FALSE)),0,VLOOKUP($D269,'Overall Individual'!$B$2:$N$103,10,FALSE))</f>
        <v>91</v>
      </c>
      <c r="W269" s="208"/>
      <c r="X269" s="153">
        <f>IF(ISNA(VLOOKUP($D269,'Overall Individual'!$B$2:$N$103,11,FALSE)),0,VLOOKUP($D269,'Overall Individual'!$B$2:$N$103,11,FALSE))</f>
        <v>87</v>
      </c>
      <c r="Y269" s="208"/>
      <c r="Z269" s="153">
        <f>IF(ISNA(VLOOKUP($D269,'Overall Individual'!$B$2:$N$103,12,FALSE)),0,VLOOKUP($D269,'Overall Individual'!$B$2:$N$103,12,FALSE))</f>
        <v>0</v>
      </c>
      <c r="AA269" s="208"/>
    </row>
    <row r="270" spans="1:27" x14ac:dyDescent="0.5">
      <c r="A270" s="210"/>
      <c r="B270" s="211"/>
      <c r="C270" s="211"/>
      <c r="D270" s="87" t="s">
        <v>129</v>
      </c>
      <c r="E270" s="65">
        <f>VLOOKUP(D270,Runners!A$1:B$155,2,FALSE)</f>
        <v>240000</v>
      </c>
      <c r="F270" s="213"/>
      <c r="G270" s="208"/>
      <c r="H270" s="70">
        <v>96</v>
      </c>
      <c r="I270" s="208"/>
      <c r="J270" s="71">
        <v>93</v>
      </c>
      <c r="K270" s="208"/>
      <c r="L270" s="71">
        <v>89</v>
      </c>
      <c r="M270" s="208"/>
      <c r="N270" s="72">
        <v>95</v>
      </c>
      <c r="O270" s="218"/>
      <c r="P270" s="119">
        <v>97</v>
      </c>
      <c r="Q270" s="221"/>
      <c r="R270" s="119">
        <f>IF(ISNA(VLOOKUP($D270,'Overall Individual'!$B$2:$N$103,8,FALSE)),0,VLOOKUP($D270,'Overall Individual'!$B$2:$N$103,8,FALSE))</f>
        <v>94</v>
      </c>
      <c r="S270" s="208"/>
      <c r="T270" s="119">
        <f>IF(ISNA(VLOOKUP($D270,'Overall Individual'!$B$2:$N$103,9,FALSE)),0,VLOOKUP($D270,'Overall Individual'!$B$2:$N$103,9,FALSE))</f>
        <v>94</v>
      </c>
      <c r="U270" s="208"/>
      <c r="V270" s="153">
        <f>IF(ISNA(VLOOKUP($D270,'Overall Individual'!$B$2:$N$103,10,FALSE)),0,VLOOKUP($D270,'Overall Individual'!$B$2:$N$103,10,FALSE))</f>
        <v>95</v>
      </c>
      <c r="W270" s="208"/>
      <c r="X270" s="153">
        <f>IF(ISNA(VLOOKUP($D270,'Overall Individual'!$B$2:$N$103,11,FALSE)),0,VLOOKUP($D270,'Overall Individual'!$B$2:$N$103,11,FALSE))</f>
        <v>93</v>
      </c>
      <c r="Y270" s="208"/>
      <c r="Z270" s="153">
        <f>IF(ISNA(VLOOKUP($D270,'Overall Individual'!$B$2:$N$103,12,FALSE)),0,VLOOKUP($D270,'Overall Individual'!$B$2:$N$103,12,FALSE))</f>
        <v>0</v>
      </c>
      <c r="AA270" s="208"/>
    </row>
    <row r="271" spans="1:27" ht="14.7" thickBot="1" x14ac:dyDescent="0.55000000000000004">
      <c r="A271" s="210"/>
      <c r="B271" s="211"/>
      <c r="C271" s="211"/>
      <c r="D271" s="88" t="s">
        <v>149</v>
      </c>
      <c r="E271" s="80">
        <f>VLOOKUP(D271,Runners!A$1:B$155,2,FALSE)</f>
        <v>180000</v>
      </c>
      <c r="F271" s="214"/>
      <c r="G271" s="216"/>
      <c r="H271" s="74">
        <v>99</v>
      </c>
      <c r="I271" s="209"/>
      <c r="J271" s="75">
        <v>100</v>
      </c>
      <c r="K271" s="209"/>
      <c r="L271" s="75">
        <v>100</v>
      </c>
      <c r="M271" s="209"/>
      <c r="N271" s="76">
        <v>100</v>
      </c>
      <c r="O271" s="219"/>
      <c r="P271" s="154">
        <v>0</v>
      </c>
      <c r="Q271" s="222"/>
      <c r="R271" s="154">
        <f>IF(ISNA(VLOOKUP($D271,'Overall Individual'!$B$2:$N$103,8,FALSE)),0,VLOOKUP($D271,'Overall Individual'!$B$2:$N$103,8,FALSE))</f>
        <v>99</v>
      </c>
      <c r="S271" s="209"/>
      <c r="T271" s="154">
        <f>IF(ISNA(VLOOKUP($D271,'Overall Individual'!$B$2:$N$103,9,FALSE)),0,VLOOKUP($D271,'Overall Individual'!$B$2:$N$103,9,FALSE))</f>
        <v>100</v>
      </c>
      <c r="U271" s="209"/>
      <c r="V271" s="155">
        <f>IF(ISNA(VLOOKUP($D271,'Overall Individual'!$B$2:$N$103,10,FALSE)),0,VLOOKUP($D271,'Overall Individual'!$B$2:$N$103,10,FALSE))</f>
        <v>0</v>
      </c>
      <c r="W271" s="209"/>
      <c r="X271" s="155">
        <f>IF(ISNA(VLOOKUP($D271,'Overall Individual'!$B$2:$N$103,11,FALSE)),0,VLOOKUP($D271,'Overall Individual'!$B$2:$N$103,11,FALSE))</f>
        <v>100</v>
      </c>
      <c r="Y271" s="209"/>
      <c r="Z271" s="155">
        <f>IF(ISNA(VLOOKUP($D271,'Overall Individual'!$B$2:$N$103,12,FALSE)),0,VLOOKUP($D271,'Overall Individual'!$B$2:$N$103,12,FALSE))</f>
        <v>0</v>
      </c>
      <c r="AA271" s="209"/>
    </row>
    <row r="272" spans="1:27" ht="14.7" thickTop="1" x14ac:dyDescent="0.5">
      <c r="A272" s="210">
        <v>55</v>
      </c>
      <c r="B272" s="211" t="s">
        <v>231</v>
      </c>
      <c r="C272" s="211" t="s">
        <v>109</v>
      </c>
      <c r="D272" s="87" t="s">
        <v>143</v>
      </c>
      <c r="E272" s="78">
        <f>VLOOKUP(D272,Runners!A$1:B$155,2,FALSE)</f>
        <v>200000</v>
      </c>
      <c r="F272" s="212">
        <f>SUM(E272:E276)</f>
        <v>965000</v>
      </c>
      <c r="G272" s="215">
        <v>3</v>
      </c>
      <c r="H272" s="66">
        <v>94</v>
      </c>
      <c r="I272" s="207">
        <v>386</v>
      </c>
      <c r="J272" s="68">
        <v>84</v>
      </c>
      <c r="K272" s="207">
        <v>462</v>
      </c>
      <c r="L272" s="68">
        <v>0</v>
      </c>
      <c r="M272" s="207">
        <v>369</v>
      </c>
      <c r="N272" s="79">
        <v>83</v>
      </c>
      <c r="O272" s="217">
        <v>463</v>
      </c>
      <c r="P272" s="151">
        <v>86</v>
      </c>
      <c r="Q272" s="220">
        <v>277</v>
      </c>
      <c r="R272" s="151">
        <f>IF(ISNA(VLOOKUP($D272,'Overall Individual'!$B$2:$N$103,8,FALSE)),0,VLOOKUP($D272,'Overall Individual'!$B$2:$N$103,8,FALSE))</f>
        <v>100</v>
      </c>
      <c r="S272" s="207">
        <f>SUM(R272:R276)</f>
        <v>473</v>
      </c>
      <c r="T272" s="151">
        <f>IF(ISNA(VLOOKUP($D272,'Overall Individual'!$B$2:$N$103,9,FALSE)),0,VLOOKUP($D272,'Overall Individual'!$B$2:$N$103,9,FALSE))</f>
        <v>97</v>
      </c>
      <c r="U272" s="207">
        <f>SUM(T272:T276)</f>
        <v>466</v>
      </c>
      <c r="V272" s="152">
        <f>IF(ISNA(VLOOKUP($D272,'Overall Individual'!$B$2:$N$103,10,FALSE)),0,VLOOKUP($D272,'Overall Individual'!$B$2:$N$103,10,FALSE))</f>
        <v>0</v>
      </c>
      <c r="W272" s="207">
        <f>SUM(V272:V276)</f>
        <v>96</v>
      </c>
      <c r="X272" s="152">
        <f>IF(ISNA(VLOOKUP($D272,'Overall Individual'!$B$2:$N$103,11,FALSE)),0,VLOOKUP($D272,'Overall Individual'!$B$2:$N$103,11,FALSE))</f>
        <v>96</v>
      </c>
      <c r="Y272" s="207">
        <f>SUM(X272:X276)</f>
        <v>390</v>
      </c>
      <c r="Z272" s="152">
        <f>IF(ISNA(VLOOKUP($D272,'Overall Individual'!$B$2:$N$103,12,FALSE)),0,VLOOKUP($D272,'Overall Individual'!$B$2:$N$103,12,FALSE))</f>
        <v>0</v>
      </c>
      <c r="AA272" s="207">
        <f>SUM(Z272:Z276)</f>
        <v>0</v>
      </c>
    </row>
    <row r="273" spans="1:27" x14ac:dyDescent="0.5">
      <c r="A273" s="210"/>
      <c r="B273" s="211"/>
      <c r="C273" s="211"/>
      <c r="D273" s="87" t="s">
        <v>149</v>
      </c>
      <c r="E273" s="65">
        <f>VLOOKUP(D273,Runners!A$1:B$155,2,FALSE)</f>
        <v>180000</v>
      </c>
      <c r="F273" s="213"/>
      <c r="G273" s="208"/>
      <c r="H273" s="70">
        <v>99</v>
      </c>
      <c r="I273" s="208"/>
      <c r="J273" s="71">
        <v>100</v>
      </c>
      <c r="K273" s="208"/>
      <c r="L273" s="71">
        <v>100</v>
      </c>
      <c r="M273" s="208"/>
      <c r="N273" s="72">
        <v>100</v>
      </c>
      <c r="O273" s="218"/>
      <c r="P273" s="119">
        <v>0</v>
      </c>
      <c r="Q273" s="221"/>
      <c r="R273" s="119">
        <f>IF(ISNA(VLOOKUP($D273,'Overall Individual'!$B$2:$N$103,8,FALSE)),0,VLOOKUP($D273,'Overall Individual'!$B$2:$N$103,8,FALSE))</f>
        <v>99</v>
      </c>
      <c r="S273" s="208"/>
      <c r="T273" s="119">
        <f>IF(ISNA(VLOOKUP($D273,'Overall Individual'!$B$2:$N$103,9,FALSE)),0,VLOOKUP($D273,'Overall Individual'!$B$2:$N$103,9,FALSE))</f>
        <v>100</v>
      </c>
      <c r="U273" s="208"/>
      <c r="V273" s="153">
        <f>IF(ISNA(VLOOKUP($D273,'Overall Individual'!$B$2:$N$103,10,FALSE)),0,VLOOKUP($D273,'Overall Individual'!$B$2:$N$103,10,FALSE))</f>
        <v>0</v>
      </c>
      <c r="W273" s="208"/>
      <c r="X273" s="153">
        <f>IF(ISNA(VLOOKUP($D273,'Overall Individual'!$B$2:$N$103,11,FALSE)),0,VLOOKUP($D273,'Overall Individual'!$B$2:$N$103,11,FALSE))</f>
        <v>100</v>
      </c>
      <c r="Y273" s="208"/>
      <c r="Z273" s="153">
        <f>IF(ISNA(VLOOKUP($D273,'Overall Individual'!$B$2:$N$103,12,FALSE)),0,VLOOKUP($D273,'Overall Individual'!$B$2:$N$103,12,FALSE))</f>
        <v>0</v>
      </c>
      <c r="AA273" s="208"/>
    </row>
    <row r="274" spans="1:27" x14ac:dyDescent="0.5">
      <c r="A274" s="210"/>
      <c r="B274" s="211"/>
      <c r="C274" s="211"/>
      <c r="D274" s="87" t="s">
        <v>106</v>
      </c>
      <c r="E274" s="65">
        <f>VLOOKUP(D274,Runners!A$1:B$155,2,FALSE)</f>
        <v>230000</v>
      </c>
      <c r="F274" s="213"/>
      <c r="G274" s="208"/>
      <c r="H274" s="70">
        <v>98</v>
      </c>
      <c r="I274" s="208"/>
      <c r="J274" s="71">
        <v>99</v>
      </c>
      <c r="K274" s="208"/>
      <c r="L274" s="71">
        <v>99</v>
      </c>
      <c r="M274" s="208"/>
      <c r="N274" s="72">
        <v>99</v>
      </c>
      <c r="O274" s="218"/>
      <c r="P274" s="119">
        <v>99</v>
      </c>
      <c r="Q274" s="221"/>
      <c r="R274" s="119">
        <f>IF(ISNA(VLOOKUP($D274,'Overall Individual'!$B$2:$N$103,8,FALSE)),0,VLOOKUP($D274,'Overall Individual'!$B$2:$N$103,8,FALSE))</f>
        <v>92</v>
      </c>
      <c r="S274" s="208"/>
      <c r="T274" s="119">
        <f>IF(ISNA(VLOOKUP($D274,'Overall Individual'!$B$2:$N$103,9,FALSE)),0,VLOOKUP($D274,'Overall Individual'!$B$2:$N$103,9,FALSE))</f>
        <v>90</v>
      </c>
      <c r="U274" s="208"/>
      <c r="V274" s="153">
        <f>IF(ISNA(VLOOKUP($D274,'Overall Individual'!$B$2:$N$103,10,FALSE)),0,VLOOKUP($D274,'Overall Individual'!$B$2:$N$103,10,FALSE))</f>
        <v>0</v>
      </c>
      <c r="W274" s="208"/>
      <c r="X274" s="153">
        <f>IF(ISNA(VLOOKUP($D274,'Overall Individual'!$B$2:$N$103,11,FALSE)),0,VLOOKUP($D274,'Overall Individual'!$B$2:$N$103,11,FALSE))</f>
        <v>99</v>
      </c>
      <c r="Y274" s="208"/>
      <c r="Z274" s="153">
        <f>IF(ISNA(VLOOKUP($D274,'Overall Individual'!$B$2:$N$103,12,FALSE)),0,VLOOKUP($D274,'Overall Individual'!$B$2:$N$103,12,FALSE))</f>
        <v>0</v>
      </c>
      <c r="AA274" s="208"/>
    </row>
    <row r="275" spans="1:27" x14ac:dyDescent="0.5">
      <c r="A275" s="210"/>
      <c r="B275" s="211"/>
      <c r="C275" s="211"/>
      <c r="D275" s="87" t="s">
        <v>186</v>
      </c>
      <c r="E275" s="65">
        <f>VLOOKUP(D275,Runners!A$1:B$155,2,FALSE)</f>
        <v>105000</v>
      </c>
      <c r="F275" s="213"/>
      <c r="G275" s="208"/>
      <c r="H275" s="70">
        <v>95</v>
      </c>
      <c r="I275" s="208"/>
      <c r="J275" s="71">
        <v>90</v>
      </c>
      <c r="K275" s="208"/>
      <c r="L275" s="71">
        <v>86</v>
      </c>
      <c r="M275" s="208"/>
      <c r="N275" s="72">
        <v>88</v>
      </c>
      <c r="O275" s="218"/>
      <c r="P275" s="119">
        <v>0</v>
      </c>
      <c r="Q275" s="221"/>
      <c r="R275" s="119">
        <f>IF(ISNA(VLOOKUP($D275,'Overall Individual'!$B$2:$N$103,8,FALSE)),0,VLOOKUP($D275,'Overall Individual'!$B$2:$N$103,8,FALSE))</f>
        <v>86</v>
      </c>
      <c r="S275" s="208"/>
      <c r="T275" s="119">
        <f>IF(ISNA(VLOOKUP($D275,'Overall Individual'!$B$2:$N$103,9,FALSE)),0,VLOOKUP($D275,'Overall Individual'!$B$2:$N$103,9,FALSE))</f>
        <v>88</v>
      </c>
      <c r="U275" s="208"/>
      <c r="V275" s="153">
        <f>IF(ISNA(VLOOKUP($D275,'Overall Individual'!$B$2:$N$103,10,FALSE)),0,VLOOKUP($D275,'Overall Individual'!$B$2:$N$103,10,FALSE))</f>
        <v>0</v>
      </c>
      <c r="W275" s="208"/>
      <c r="X275" s="153">
        <f>IF(ISNA(VLOOKUP($D275,'Overall Individual'!$B$2:$N$103,11,FALSE)),0,VLOOKUP($D275,'Overall Individual'!$B$2:$N$103,11,FALSE))</f>
        <v>0</v>
      </c>
      <c r="Y275" s="208"/>
      <c r="Z275" s="153">
        <f>IF(ISNA(VLOOKUP($D275,'Overall Individual'!$B$2:$N$103,12,FALSE)),0,VLOOKUP($D275,'Overall Individual'!$B$2:$N$103,12,FALSE))</f>
        <v>0</v>
      </c>
      <c r="AA275" s="208"/>
    </row>
    <row r="276" spans="1:27" ht="14.7" thickBot="1" x14ac:dyDescent="0.55000000000000004">
      <c r="A276" s="210"/>
      <c r="B276" s="211"/>
      <c r="C276" s="211"/>
      <c r="D276" s="88" t="s">
        <v>3</v>
      </c>
      <c r="E276" s="80">
        <f>VLOOKUP(D276,Runners!A$1:B$155,2,FALSE)</f>
        <v>250000</v>
      </c>
      <c r="F276" s="214"/>
      <c r="G276" s="216"/>
      <c r="H276" s="74">
        <v>0</v>
      </c>
      <c r="I276" s="209"/>
      <c r="J276" s="75">
        <v>89</v>
      </c>
      <c r="K276" s="209"/>
      <c r="L276" s="75">
        <v>84</v>
      </c>
      <c r="M276" s="209"/>
      <c r="N276" s="76">
        <v>93</v>
      </c>
      <c r="O276" s="219"/>
      <c r="P276" s="154">
        <v>92</v>
      </c>
      <c r="Q276" s="222"/>
      <c r="R276" s="154">
        <f>IF(ISNA(VLOOKUP($D276,'Overall Individual'!$B$2:$N$103,8,FALSE)),0,VLOOKUP($D276,'Overall Individual'!$B$2:$N$103,8,FALSE))</f>
        <v>96</v>
      </c>
      <c r="S276" s="209"/>
      <c r="T276" s="154">
        <f>IF(ISNA(VLOOKUP($D276,'Overall Individual'!$B$2:$N$103,9,FALSE)),0,VLOOKUP($D276,'Overall Individual'!$B$2:$N$103,9,FALSE))</f>
        <v>91</v>
      </c>
      <c r="U276" s="209"/>
      <c r="V276" s="155">
        <f>IF(ISNA(VLOOKUP($D276,'Overall Individual'!$B$2:$N$103,10,FALSE)),0,VLOOKUP($D276,'Overall Individual'!$B$2:$N$103,10,FALSE))</f>
        <v>96</v>
      </c>
      <c r="W276" s="209"/>
      <c r="X276" s="155">
        <f>IF(ISNA(VLOOKUP($D276,'Overall Individual'!$B$2:$N$103,11,FALSE)),0,VLOOKUP($D276,'Overall Individual'!$B$2:$N$103,11,FALSE))</f>
        <v>95</v>
      </c>
      <c r="Y276" s="209"/>
      <c r="Z276" s="155">
        <f>IF(ISNA(VLOOKUP($D276,'Overall Individual'!$B$2:$N$103,12,FALSE)),0,VLOOKUP($D276,'Overall Individual'!$B$2:$N$103,12,FALSE))</f>
        <v>0</v>
      </c>
      <c r="AA276" s="209"/>
    </row>
    <row r="277" spans="1:27" ht="14.7" thickTop="1" x14ac:dyDescent="0.5">
      <c r="A277" s="210">
        <v>56</v>
      </c>
      <c r="B277" s="211" t="s">
        <v>233</v>
      </c>
      <c r="C277" s="211" t="s">
        <v>154</v>
      </c>
      <c r="D277" s="87" t="s">
        <v>99</v>
      </c>
      <c r="E277" s="78">
        <f>VLOOKUP(D277,Runners!A$1:B$155,2,FALSE)</f>
        <v>230000</v>
      </c>
      <c r="F277" s="212">
        <f>SUM(E277:E281)</f>
        <v>1000000</v>
      </c>
      <c r="G277" s="215">
        <v>3</v>
      </c>
      <c r="H277" s="66">
        <v>92</v>
      </c>
      <c r="I277" s="207">
        <v>271</v>
      </c>
      <c r="J277" s="68">
        <v>82</v>
      </c>
      <c r="K277" s="207">
        <v>269</v>
      </c>
      <c r="L277" s="68">
        <v>88</v>
      </c>
      <c r="M277" s="207">
        <v>351</v>
      </c>
      <c r="N277" s="79">
        <v>90</v>
      </c>
      <c r="O277" s="217">
        <v>273</v>
      </c>
      <c r="P277" s="151">
        <v>93</v>
      </c>
      <c r="Q277" s="220">
        <v>354</v>
      </c>
      <c r="R277" s="151">
        <f>IF(ISNA(VLOOKUP($D277,'Overall Individual'!$B$2:$N$103,8,FALSE)),0,VLOOKUP($D277,'Overall Individual'!$B$2:$N$103,8,FALSE))</f>
        <v>97</v>
      </c>
      <c r="S277" s="207">
        <f>SUM(R277:R281)</f>
        <v>348</v>
      </c>
      <c r="T277" s="151">
        <f>IF(ISNA(VLOOKUP($D277,'Overall Individual'!$B$2:$N$103,9,FALSE)),0,VLOOKUP($D277,'Overall Individual'!$B$2:$N$103,9,FALSE))</f>
        <v>95</v>
      </c>
      <c r="U277" s="207">
        <f>SUM(T277:T281)</f>
        <v>277</v>
      </c>
      <c r="V277" s="152">
        <f>IF(ISNA(VLOOKUP($D277,'Overall Individual'!$B$2:$N$103,10,FALSE)),0,VLOOKUP($D277,'Overall Individual'!$B$2:$N$103,10,FALSE))</f>
        <v>97</v>
      </c>
      <c r="W277" s="207">
        <f>SUM(V277:V281)</f>
        <v>384</v>
      </c>
      <c r="X277" s="152">
        <f>IF(ISNA(VLOOKUP($D277,'Overall Individual'!$B$2:$N$103,11,FALSE)),0,VLOOKUP($D277,'Overall Individual'!$B$2:$N$103,11,FALSE))</f>
        <v>92</v>
      </c>
      <c r="Y277" s="207">
        <f>SUM(X277:X281)</f>
        <v>189</v>
      </c>
      <c r="Z277" s="152">
        <f>IF(ISNA(VLOOKUP($D277,'Overall Individual'!$B$2:$N$103,12,FALSE)),0,VLOOKUP($D277,'Overall Individual'!$B$2:$N$103,12,FALSE))</f>
        <v>0</v>
      </c>
      <c r="AA277" s="207">
        <f>SUM(Z277:Z281)</f>
        <v>0</v>
      </c>
    </row>
    <row r="278" spans="1:27" x14ac:dyDescent="0.5">
      <c r="A278" s="210"/>
      <c r="B278" s="211"/>
      <c r="C278" s="211"/>
      <c r="D278" s="87" t="s">
        <v>107</v>
      </c>
      <c r="E278" s="65">
        <f>VLOOKUP(D278,Runners!A$1:B$155,2,FALSE)</f>
        <v>225000</v>
      </c>
      <c r="F278" s="213"/>
      <c r="G278" s="208"/>
      <c r="H278" s="70">
        <v>0</v>
      </c>
      <c r="I278" s="208"/>
      <c r="J278" s="71">
        <v>92</v>
      </c>
      <c r="K278" s="208"/>
      <c r="L278" s="71">
        <v>92</v>
      </c>
      <c r="M278" s="208"/>
      <c r="N278" s="72">
        <v>87</v>
      </c>
      <c r="O278" s="218"/>
      <c r="P278" s="119">
        <v>90</v>
      </c>
      <c r="Q278" s="221"/>
      <c r="R278" s="119">
        <f>IF(ISNA(VLOOKUP($D278,'Overall Individual'!$B$2:$N$103,8,FALSE)),0,VLOOKUP($D278,'Overall Individual'!$B$2:$N$103,8,FALSE))</f>
        <v>84</v>
      </c>
      <c r="S278" s="208"/>
      <c r="T278" s="119">
        <f>IF(ISNA(VLOOKUP($D278,'Overall Individual'!$B$2:$N$103,9,FALSE)),0,VLOOKUP($D278,'Overall Individual'!$B$2:$N$103,9,FALSE))</f>
        <v>86</v>
      </c>
      <c r="U278" s="208"/>
      <c r="V278" s="153">
        <f>IF(ISNA(VLOOKUP($D278,'Overall Individual'!$B$2:$N$103,10,FALSE)),0,VLOOKUP($D278,'Overall Individual'!$B$2:$N$103,10,FALSE))</f>
        <v>93</v>
      </c>
      <c r="W278" s="208"/>
      <c r="X278" s="153">
        <f>IF(ISNA(VLOOKUP($D278,'Overall Individual'!$B$2:$N$103,11,FALSE)),0,VLOOKUP($D278,'Overall Individual'!$B$2:$N$103,11,FALSE))</f>
        <v>0</v>
      </c>
      <c r="Y278" s="208"/>
      <c r="Z278" s="153">
        <f>IF(ISNA(VLOOKUP($D278,'Overall Individual'!$B$2:$N$103,12,FALSE)),0,VLOOKUP($D278,'Overall Individual'!$B$2:$N$103,12,FALSE))</f>
        <v>0</v>
      </c>
      <c r="AA278" s="208"/>
    </row>
    <row r="279" spans="1:27" x14ac:dyDescent="0.5">
      <c r="A279" s="210"/>
      <c r="B279" s="211"/>
      <c r="C279" s="211"/>
      <c r="D279" s="87" t="s">
        <v>52</v>
      </c>
      <c r="E279" s="65">
        <f>VLOOKUP(D279,Runners!A$1:B$155,2,FALSE)</f>
        <v>105000</v>
      </c>
      <c r="F279" s="213"/>
      <c r="G279" s="208"/>
      <c r="H279" s="70">
        <v>82</v>
      </c>
      <c r="I279" s="208"/>
      <c r="J279" s="71">
        <v>0</v>
      </c>
      <c r="K279" s="208"/>
      <c r="L279" s="71">
        <v>0</v>
      </c>
      <c r="M279" s="208"/>
      <c r="N279" s="72">
        <v>0</v>
      </c>
      <c r="O279" s="218"/>
      <c r="P279" s="119">
        <v>0</v>
      </c>
      <c r="Q279" s="221"/>
      <c r="R279" s="119">
        <f>IF(ISNA(VLOOKUP($D279,'Overall Individual'!$B$2:$N$103,8,FALSE)),0,VLOOKUP($D279,'Overall Individual'!$B$2:$N$103,8,FALSE))</f>
        <v>72</v>
      </c>
      <c r="S279" s="208"/>
      <c r="T279" s="119">
        <f>IF(ISNA(VLOOKUP($D279,'Overall Individual'!$B$2:$N$103,9,FALSE)),0,VLOOKUP($D279,'Overall Individual'!$B$2:$N$103,9,FALSE))</f>
        <v>0</v>
      </c>
      <c r="U279" s="208"/>
      <c r="V279" s="153">
        <f>IF(ISNA(VLOOKUP($D279,'Overall Individual'!$B$2:$N$103,10,FALSE)),0,VLOOKUP($D279,'Overall Individual'!$B$2:$N$103,10,FALSE))</f>
        <v>0</v>
      </c>
      <c r="W279" s="208"/>
      <c r="X279" s="153">
        <f>IF(ISNA(VLOOKUP($D279,'Overall Individual'!$B$2:$N$103,11,FALSE)),0,VLOOKUP($D279,'Overall Individual'!$B$2:$N$103,11,FALSE))</f>
        <v>0</v>
      </c>
      <c r="Y279" s="208"/>
      <c r="Z279" s="153">
        <f>IF(ISNA(VLOOKUP($D279,'Overall Individual'!$B$2:$N$103,12,FALSE)),0,VLOOKUP($D279,'Overall Individual'!$B$2:$N$103,12,FALSE))</f>
        <v>0</v>
      </c>
      <c r="AA279" s="208"/>
    </row>
    <row r="280" spans="1:27" x14ac:dyDescent="0.5">
      <c r="A280" s="210"/>
      <c r="B280" s="211"/>
      <c r="C280" s="211"/>
      <c r="D280" s="87" t="s">
        <v>109</v>
      </c>
      <c r="E280" s="65">
        <f>VLOOKUP(D280,Runners!A$1:B$155,2,FALSE)</f>
        <v>215000</v>
      </c>
      <c r="F280" s="213"/>
      <c r="G280" s="208"/>
      <c r="H280" s="70">
        <v>97</v>
      </c>
      <c r="I280" s="208"/>
      <c r="J280" s="71">
        <v>95</v>
      </c>
      <c r="K280" s="208"/>
      <c r="L280" s="71">
        <v>94</v>
      </c>
      <c r="M280" s="208"/>
      <c r="N280" s="72">
        <v>96</v>
      </c>
      <c r="O280" s="218"/>
      <c r="P280" s="119">
        <v>83</v>
      </c>
      <c r="Q280" s="221"/>
      <c r="R280" s="119">
        <f>IF(ISNA(VLOOKUP($D280,'Overall Individual'!$B$2:$N$103,8,FALSE)),0,VLOOKUP($D280,'Overall Individual'!$B$2:$N$103,8,FALSE))</f>
        <v>95</v>
      </c>
      <c r="S280" s="208"/>
      <c r="T280" s="119">
        <f>IF(ISNA(VLOOKUP($D280,'Overall Individual'!$B$2:$N$103,9,FALSE)),0,VLOOKUP($D280,'Overall Individual'!$B$2:$N$103,9,FALSE))</f>
        <v>96</v>
      </c>
      <c r="U280" s="208"/>
      <c r="V280" s="153">
        <f>IF(ISNA(VLOOKUP($D280,'Overall Individual'!$B$2:$N$103,10,FALSE)),0,VLOOKUP($D280,'Overall Individual'!$B$2:$N$103,10,FALSE))</f>
        <v>100</v>
      </c>
      <c r="W280" s="208"/>
      <c r="X280" s="153">
        <f>IF(ISNA(VLOOKUP($D280,'Overall Individual'!$B$2:$N$103,11,FALSE)),0,VLOOKUP($D280,'Overall Individual'!$B$2:$N$103,11,FALSE))</f>
        <v>97</v>
      </c>
      <c r="Y280" s="208"/>
      <c r="Z280" s="153">
        <f>IF(ISNA(VLOOKUP($D280,'Overall Individual'!$B$2:$N$103,12,FALSE)),0,VLOOKUP($D280,'Overall Individual'!$B$2:$N$103,12,FALSE))</f>
        <v>0</v>
      </c>
      <c r="AA280" s="208"/>
    </row>
    <row r="281" spans="1:27" ht="14.7" thickBot="1" x14ac:dyDescent="0.55000000000000004">
      <c r="A281" s="210"/>
      <c r="B281" s="211"/>
      <c r="C281" s="211"/>
      <c r="D281" s="88" t="s">
        <v>139</v>
      </c>
      <c r="E281" s="80">
        <f>VLOOKUP(D281,Runners!A$1:B$155,2,FALSE)</f>
        <v>225000</v>
      </c>
      <c r="F281" s="214"/>
      <c r="G281" s="216"/>
      <c r="H281" s="74">
        <v>0</v>
      </c>
      <c r="I281" s="209"/>
      <c r="J281" s="75">
        <v>0</v>
      </c>
      <c r="K281" s="209"/>
      <c r="L281" s="75">
        <v>77</v>
      </c>
      <c r="M281" s="209"/>
      <c r="N281" s="76">
        <v>0</v>
      </c>
      <c r="O281" s="219"/>
      <c r="P281" s="154">
        <v>88</v>
      </c>
      <c r="Q281" s="222"/>
      <c r="R281" s="154">
        <f>IF(ISNA(VLOOKUP($D281,'Overall Individual'!$B$2:$N$103,8,FALSE)),0,VLOOKUP($D281,'Overall Individual'!$B$2:$N$103,8,FALSE))</f>
        <v>0</v>
      </c>
      <c r="S281" s="209"/>
      <c r="T281" s="154">
        <f>IF(ISNA(VLOOKUP($D281,'Overall Individual'!$B$2:$N$103,9,FALSE)),0,VLOOKUP($D281,'Overall Individual'!$B$2:$N$103,9,FALSE))</f>
        <v>0</v>
      </c>
      <c r="U281" s="209"/>
      <c r="V281" s="155">
        <f>IF(ISNA(VLOOKUP($D281,'Overall Individual'!$B$2:$N$103,10,FALSE)),0,VLOOKUP($D281,'Overall Individual'!$B$2:$N$103,10,FALSE))</f>
        <v>94</v>
      </c>
      <c r="W281" s="209"/>
      <c r="X281" s="155">
        <f>IF(ISNA(VLOOKUP($D281,'Overall Individual'!$B$2:$N$103,11,FALSE)),0,VLOOKUP($D281,'Overall Individual'!$B$2:$N$103,11,FALSE))</f>
        <v>0</v>
      </c>
      <c r="Y281" s="209"/>
      <c r="Z281" s="155">
        <f>IF(ISNA(VLOOKUP($D281,'Overall Individual'!$B$2:$N$103,12,FALSE)),0,VLOOKUP($D281,'Overall Individual'!$B$2:$N$103,12,FALSE))</f>
        <v>0</v>
      </c>
      <c r="AA281" s="209"/>
    </row>
    <row r="282" spans="1:27" ht="14.7" thickTop="1" x14ac:dyDescent="0.5">
      <c r="A282" s="210">
        <v>57</v>
      </c>
      <c r="B282" s="211" t="s">
        <v>234</v>
      </c>
      <c r="C282" s="211" t="s">
        <v>154</v>
      </c>
      <c r="D282" s="87" t="s">
        <v>94</v>
      </c>
      <c r="E282" s="78">
        <f>VLOOKUP(D282,Runners!A$1:B$155,2,FALSE)</f>
        <v>230000</v>
      </c>
      <c r="F282" s="212">
        <f>SUM(E282:E286)</f>
        <v>900000</v>
      </c>
      <c r="G282" s="215">
        <v>3</v>
      </c>
      <c r="H282" s="66">
        <v>0</v>
      </c>
      <c r="I282" s="207">
        <v>345</v>
      </c>
      <c r="J282" s="68">
        <v>86</v>
      </c>
      <c r="K282" s="207">
        <v>393</v>
      </c>
      <c r="L282" s="68">
        <v>93</v>
      </c>
      <c r="M282" s="207">
        <v>405</v>
      </c>
      <c r="N282" s="79">
        <v>85</v>
      </c>
      <c r="O282" s="217">
        <v>319</v>
      </c>
      <c r="P282" s="151">
        <v>91</v>
      </c>
      <c r="Q282" s="220">
        <v>252</v>
      </c>
      <c r="R282" s="151">
        <f>IF(ISNA(VLOOKUP($D282,'Overall Individual'!$B$2:$N$103,8,FALSE)),0,VLOOKUP($D282,'Overall Individual'!$B$2:$N$103,8,FALSE))</f>
        <v>82</v>
      </c>
      <c r="S282" s="207">
        <f>SUM(R282:R286)</f>
        <v>239</v>
      </c>
      <c r="T282" s="151">
        <f>IF(ISNA(VLOOKUP($D282,'Overall Individual'!$B$2:$N$103,9,FALSE)),0,VLOOKUP($D282,'Overall Individual'!$B$2:$N$103,9,FALSE))</f>
        <v>89</v>
      </c>
      <c r="U282" s="207">
        <f>SUM(T282:T286)</f>
        <v>315</v>
      </c>
      <c r="V282" s="152">
        <f>IF(ISNA(VLOOKUP($D282,'Overall Individual'!$B$2:$N$103,10,FALSE)),0,VLOOKUP($D282,'Overall Individual'!$B$2:$N$103,10,FALSE))</f>
        <v>0</v>
      </c>
      <c r="W282" s="207">
        <f>SUM(V282:V286)</f>
        <v>90</v>
      </c>
      <c r="X282" s="152">
        <f>IF(ISNA(VLOOKUP($D282,'Overall Individual'!$B$2:$N$103,11,FALSE)),0,VLOOKUP($D282,'Overall Individual'!$B$2:$N$103,11,FALSE))</f>
        <v>82</v>
      </c>
      <c r="Y282" s="207">
        <f>SUM(X282:X286)</f>
        <v>248</v>
      </c>
      <c r="Z282" s="152">
        <f>IF(ISNA(VLOOKUP($D282,'Overall Individual'!$B$2:$N$103,12,FALSE)),0,VLOOKUP($D282,'Overall Individual'!$B$2:$N$103,12,FALSE))</f>
        <v>0</v>
      </c>
      <c r="AA282" s="207">
        <f>SUM(Z282:Z286)</f>
        <v>0</v>
      </c>
    </row>
    <row r="283" spans="1:27" x14ac:dyDescent="0.5">
      <c r="A283" s="210"/>
      <c r="B283" s="211"/>
      <c r="C283" s="211"/>
      <c r="D283" s="87" t="s">
        <v>186</v>
      </c>
      <c r="E283" s="65">
        <f>VLOOKUP(D283,Runners!A$1:B$155,2,FALSE)</f>
        <v>105000</v>
      </c>
      <c r="F283" s="213"/>
      <c r="G283" s="208"/>
      <c r="H283" s="70">
        <v>91</v>
      </c>
      <c r="I283" s="208"/>
      <c r="J283" s="71">
        <v>91</v>
      </c>
      <c r="K283" s="208"/>
      <c r="L283" s="71">
        <v>85</v>
      </c>
      <c r="M283" s="208"/>
      <c r="N283" s="72">
        <v>0</v>
      </c>
      <c r="O283" s="218"/>
      <c r="P283" s="119">
        <v>0</v>
      </c>
      <c r="Q283" s="221"/>
      <c r="R283" s="119">
        <f>IF(ISNA(VLOOKUP($D283,'Overall Individual'!$B$2:$N$103,8,FALSE)),0,VLOOKUP($D283,'Overall Individual'!$B$2:$N$103,8,FALSE))</f>
        <v>86</v>
      </c>
      <c r="S283" s="208"/>
      <c r="T283" s="119">
        <f>IF(ISNA(VLOOKUP($D283,'Overall Individual'!$B$2:$N$103,9,FALSE)),0,VLOOKUP($D283,'Overall Individual'!$B$2:$N$103,9,FALSE))</f>
        <v>88</v>
      </c>
      <c r="U283" s="208"/>
      <c r="V283" s="153">
        <f>IF(ISNA(VLOOKUP($D283,'Overall Individual'!$B$2:$N$103,10,FALSE)),0,VLOOKUP($D283,'Overall Individual'!$B$2:$N$103,10,FALSE))</f>
        <v>0</v>
      </c>
      <c r="W283" s="208"/>
      <c r="X283" s="153">
        <f>IF(ISNA(VLOOKUP($D283,'Overall Individual'!$B$2:$N$103,11,FALSE)),0,VLOOKUP($D283,'Overall Individual'!$B$2:$N$103,11,FALSE))</f>
        <v>0</v>
      </c>
      <c r="Y283" s="208"/>
      <c r="Z283" s="153">
        <f>IF(ISNA(VLOOKUP($D283,'Overall Individual'!$B$2:$N$103,12,FALSE)),0,VLOOKUP($D283,'Overall Individual'!$B$2:$N$103,12,FALSE))</f>
        <v>0</v>
      </c>
      <c r="AA283" s="208"/>
    </row>
    <row r="284" spans="1:27" x14ac:dyDescent="0.5">
      <c r="A284" s="210"/>
      <c r="B284" s="211"/>
      <c r="C284" s="211"/>
      <c r="D284" s="87" t="s">
        <v>142</v>
      </c>
      <c r="E284" s="65">
        <f>VLOOKUP(D284,Runners!A$1:B$155,2,FALSE)</f>
        <v>205000</v>
      </c>
      <c r="F284" s="213"/>
      <c r="G284" s="208"/>
      <c r="H284" s="70">
        <v>83</v>
      </c>
      <c r="I284" s="208"/>
      <c r="J284" s="71">
        <v>69</v>
      </c>
      <c r="K284" s="208"/>
      <c r="L284" s="71">
        <v>82</v>
      </c>
      <c r="M284" s="208"/>
      <c r="N284" s="72">
        <v>89</v>
      </c>
      <c r="O284" s="218"/>
      <c r="P284" s="119">
        <v>0</v>
      </c>
      <c r="Q284" s="221"/>
      <c r="R284" s="119">
        <f>IF(ISNA(VLOOKUP($D284,'Overall Individual'!$B$2:$N$103,8,FALSE)),0,VLOOKUP($D284,'Overall Individual'!$B$2:$N$103,8,FALSE))</f>
        <v>0</v>
      </c>
      <c r="S284" s="208"/>
      <c r="T284" s="119">
        <f>IF(ISNA(VLOOKUP($D284,'Overall Individual'!$B$2:$N$103,9,FALSE)),0,VLOOKUP($D284,'Overall Individual'!$B$2:$N$103,9,FALSE))</f>
        <v>0</v>
      </c>
      <c r="U284" s="208"/>
      <c r="V284" s="153">
        <f>IF(ISNA(VLOOKUP($D284,'Overall Individual'!$B$2:$N$103,10,FALSE)),0,VLOOKUP($D284,'Overall Individual'!$B$2:$N$103,10,FALSE))</f>
        <v>90</v>
      </c>
      <c r="W284" s="208"/>
      <c r="X284" s="153">
        <f>IF(ISNA(VLOOKUP($D284,'Overall Individual'!$B$2:$N$103,11,FALSE)),0,VLOOKUP($D284,'Overall Individual'!$B$2:$N$103,11,FALSE))</f>
        <v>89</v>
      </c>
      <c r="Y284" s="208"/>
      <c r="Z284" s="153">
        <f>IF(ISNA(VLOOKUP($D284,'Overall Individual'!$B$2:$N$103,12,FALSE)),0,VLOOKUP($D284,'Overall Individual'!$B$2:$N$103,12,FALSE))</f>
        <v>0</v>
      </c>
      <c r="AA284" s="208"/>
    </row>
    <row r="285" spans="1:27" x14ac:dyDescent="0.5">
      <c r="A285" s="210"/>
      <c r="B285" s="211"/>
      <c r="C285" s="211"/>
      <c r="D285" s="87" t="s">
        <v>111</v>
      </c>
      <c r="E285" s="65">
        <f>VLOOKUP(D285,Runners!A$1:B$155,2,FALSE)</f>
        <v>155000</v>
      </c>
      <c r="F285" s="213"/>
      <c r="G285" s="208"/>
      <c r="H285" s="70">
        <v>84</v>
      </c>
      <c r="I285" s="208"/>
      <c r="J285" s="71">
        <v>76</v>
      </c>
      <c r="K285" s="208"/>
      <c r="L285" s="71">
        <v>74</v>
      </c>
      <c r="M285" s="208"/>
      <c r="N285" s="72">
        <v>74</v>
      </c>
      <c r="O285" s="218"/>
      <c r="P285" s="119">
        <v>81</v>
      </c>
      <c r="Q285" s="221"/>
      <c r="R285" s="119">
        <f>IF(ISNA(VLOOKUP($D285,'Overall Individual'!$B$2:$N$103,8,FALSE)),0,VLOOKUP($D285,'Overall Individual'!$B$2:$N$103,8,FALSE))</f>
        <v>0</v>
      </c>
      <c r="S285" s="208"/>
      <c r="T285" s="119">
        <f>IF(ISNA(VLOOKUP($D285,'Overall Individual'!$B$2:$N$103,9,FALSE)),0,VLOOKUP($D285,'Overall Individual'!$B$2:$N$103,9,FALSE))</f>
        <v>72</v>
      </c>
      <c r="U285" s="208"/>
      <c r="V285" s="153">
        <f>IF(ISNA(VLOOKUP($D285,'Overall Individual'!$B$2:$N$103,10,FALSE)),0,VLOOKUP($D285,'Overall Individual'!$B$2:$N$103,10,FALSE))</f>
        <v>0</v>
      </c>
      <c r="W285" s="208"/>
      <c r="X285" s="153">
        <f>IF(ISNA(VLOOKUP($D285,'Overall Individual'!$B$2:$N$103,11,FALSE)),0,VLOOKUP($D285,'Overall Individual'!$B$2:$N$103,11,FALSE))</f>
        <v>77</v>
      </c>
      <c r="Y285" s="208"/>
      <c r="Z285" s="153">
        <f>IF(ISNA(VLOOKUP($D285,'Overall Individual'!$B$2:$N$103,12,FALSE)),0,VLOOKUP($D285,'Overall Individual'!$B$2:$N$103,12,FALSE))</f>
        <v>0</v>
      </c>
      <c r="AA285" s="208"/>
    </row>
    <row r="286" spans="1:27" ht="14.7" thickBot="1" x14ac:dyDescent="0.55000000000000004">
      <c r="A286" s="210"/>
      <c r="B286" s="211"/>
      <c r="C286" s="211"/>
      <c r="D286" s="88" t="s">
        <v>54</v>
      </c>
      <c r="E286" s="80">
        <f>VLOOKUP(D286,Runners!A$1:B$155,2,FALSE)</f>
        <v>205000</v>
      </c>
      <c r="F286" s="214"/>
      <c r="G286" s="216"/>
      <c r="H286" s="74">
        <v>87</v>
      </c>
      <c r="I286" s="209"/>
      <c r="J286" s="75">
        <v>71</v>
      </c>
      <c r="K286" s="209"/>
      <c r="L286" s="75">
        <v>71</v>
      </c>
      <c r="M286" s="209"/>
      <c r="N286" s="76">
        <v>71</v>
      </c>
      <c r="O286" s="219"/>
      <c r="P286" s="154">
        <v>80</v>
      </c>
      <c r="Q286" s="222"/>
      <c r="R286" s="154">
        <f>IF(ISNA(VLOOKUP($D286,'Overall Individual'!$B$2:$N$103,8,FALSE)),0,VLOOKUP($D286,'Overall Individual'!$B$2:$N$103,8,FALSE))</f>
        <v>71</v>
      </c>
      <c r="S286" s="209"/>
      <c r="T286" s="154">
        <f>IF(ISNA(VLOOKUP($D286,'Overall Individual'!$B$2:$N$103,9,FALSE)),0,VLOOKUP($D286,'Overall Individual'!$B$2:$N$103,9,FALSE))</f>
        <v>66</v>
      </c>
      <c r="U286" s="209"/>
      <c r="V286" s="155">
        <f>IF(ISNA(VLOOKUP($D286,'Overall Individual'!$B$2:$N$103,10,FALSE)),0,VLOOKUP($D286,'Overall Individual'!$B$2:$N$103,10,FALSE))</f>
        <v>0</v>
      </c>
      <c r="W286" s="209"/>
      <c r="X286" s="155">
        <f>IF(ISNA(VLOOKUP($D286,'Overall Individual'!$B$2:$N$103,11,FALSE)),0,VLOOKUP($D286,'Overall Individual'!$B$2:$N$103,11,FALSE))</f>
        <v>0</v>
      </c>
      <c r="Y286" s="209"/>
      <c r="Z286" s="155">
        <f>IF(ISNA(VLOOKUP($D286,'Overall Individual'!$B$2:$N$103,12,FALSE)),0,VLOOKUP($D286,'Overall Individual'!$B$2:$N$103,12,FALSE))</f>
        <v>0</v>
      </c>
      <c r="AA286" s="209"/>
    </row>
    <row r="287" spans="1:27" ht="14.7" thickTop="1" x14ac:dyDescent="0.5">
      <c r="A287" s="210">
        <v>58</v>
      </c>
      <c r="B287" s="211" t="s">
        <v>235</v>
      </c>
      <c r="C287" s="211" t="s">
        <v>110</v>
      </c>
      <c r="D287" s="87" t="s">
        <v>109</v>
      </c>
      <c r="E287" s="78">
        <f>VLOOKUP(D287,Runners!A$1:B$155,2,FALSE)</f>
        <v>215000</v>
      </c>
      <c r="F287" s="212">
        <f>SUM(E287:E291)</f>
        <v>990000</v>
      </c>
      <c r="G287" s="215">
        <v>3</v>
      </c>
      <c r="H287" s="66">
        <v>97</v>
      </c>
      <c r="I287" s="207">
        <v>285</v>
      </c>
      <c r="J287" s="68">
        <v>95</v>
      </c>
      <c r="K287" s="207">
        <v>448</v>
      </c>
      <c r="L287" s="68">
        <v>94</v>
      </c>
      <c r="M287" s="207">
        <v>461</v>
      </c>
      <c r="N287" s="79">
        <v>96</v>
      </c>
      <c r="O287" s="217">
        <v>361</v>
      </c>
      <c r="P287" s="151">
        <v>83</v>
      </c>
      <c r="Q287" s="220">
        <v>370</v>
      </c>
      <c r="R287" s="151">
        <f>IF(ISNA(VLOOKUP($D287,'Overall Individual'!$B$2:$N$103,8,FALSE)),0,VLOOKUP($D287,'Overall Individual'!$B$2:$N$103,8,FALSE))</f>
        <v>95</v>
      </c>
      <c r="S287" s="207">
        <f>SUM(R287:R291)</f>
        <v>454</v>
      </c>
      <c r="T287" s="151">
        <f>IF(ISNA(VLOOKUP($D287,'Overall Individual'!$B$2:$N$103,9,FALSE)),0,VLOOKUP($D287,'Overall Individual'!$B$2:$N$103,9,FALSE))</f>
        <v>96</v>
      </c>
      <c r="U287" s="207">
        <f>SUM(T287:T291)</f>
        <v>464</v>
      </c>
      <c r="V287" s="152">
        <f>IF(ISNA(VLOOKUP($D287,'Overall Individual'!$B$2:$N$103,10,FALSE)),0,VLOOKUP($D287,'Overall Individual'!$B$2:$N$103,10,FALSE))</f>
        <v>100</v>
      </c>
      <c r="W287" s="207">
        <f>SUM(V287:V291)</f>
        <v>281</v>
      </c>
      <c r="X287" s="152">
        <f>IF(ISNA(VLOOKUP($D287,'Overall Individual'!$B$2:$N$103,11,FALSE)),0,VLOOKUP($D287,'Overall Individual'!$B$2:$N$103,11,FALSE))</f>
        <v>97</v>
      </c>
      <c r="Y287" s="207">
        <f>SUM(X287:X291)</f>
        <v>179</v>
      </c>
      <c r="Z287" s="152">
        <f>IF(ISNA(VLOOKUP($D287,'Overall Individual'!$B$2:$N$103,12,FALSE)),0,VLOOKUP($D287,'Overall Individual'!$B$2:$N$103,12,FALSE))</f>
        <v>0</v>
      </c>
      <c r="AA287" s="207">
        <f>SUM(Z287:Z291)</f>
        <v>0</v>
      </c>
    </row>
    <row r="288" spans="1:27" x14ac:dyDescent="0.5">
      <c r="A288" s="210"/>
      <c r="B288" s="211"/>
      <c r="C288" s="211"/>
      <c r="D288" s="87" t="s">
        <v>94</v>
      </c>
      <c r="E288" s="65">
        <f>VLOOKUP(D288,Runners!A$1:B$155,2,FALSE)</f>
        <v>230000</v>
      </c>
      <c r="F288" s="213"/>
      <c r="G288" s="208"/>
      <c r="H288" s="70">
        <v>0</v>
      </c>
      <c r="I288" s="208"/>
      <c r="J288" s="71">
        <v>86</v>
      </c>
      <c r="K288" s="208"/>
      <c r="L288" s="71">
        <v>93</v>
      </c>
      <c r="M288" s="208"/>
      <c r="N288" s="72">
        <v>85</v>
      </c>
      <c r="O288" s="218"/>
      <c r="P288" s="119">
        <v>91</v>
      </c>
      <c r="Q288" s="221"/>
      <c r="R288" s="119">
        <f>IF(ISNA(VLOOKUP($D288,'Overall Individual'!$B$2:$N$103,8,FALSE)),0,VLOOKUP($D288,'Overall Individual'!$B$2:$N$103,8,FALSE))</f>
        <v>82</v>
      </c>
      <c r="S288" s="208"/>
      <c r="T288" s="119">
        <f>IF(ISNA(VLOOKUP($D288,'Overall Individual'!$B$2:$N$103,9,FALSE)),0,VLOOKUP($D288,'Overall Individual'!$B$2:$N$103,9,FALSE))</f>
        <v>89</v>
      </c>
      <c r="U288" s="208"/>
      <c r="V288" s="153">
        <f>IF(ISNA(VLOOKUP($D288,'Overall Individual'!$B$2:$N$103,10,FALSE)),0,VLOOKUP($D288,'Overall Individual'!$B$2:$N$103,10,FALSE))</f>
        <v>0</v>
      </c>
      <c r="W288" s="208"/>
      <c r="X288" s="153">
        <f>IF(ISNA(VLOOKUP($D288,'Overall Individual'!$B$2:$N$103,11,FALSE)),0,VLOOKUP($D288,'Overall Individual'!$B$2:$N$103,11,FALSE))</f>
        <v>82</v>
      </c>
      <c r="Y288" s="208"/>
      <c r="Z288" s="153">
        <f>IF(ISNA(VLOOKUP($D288,'Overall Individual'!$B$2:$N$103,12,FALSE)),0,VLOOKUP($D288,'Overall Individual'!$B$2:$N$103,12,FALSE))</f>
        <v>0</v>
      </c>
      <c r="AA288" s="208"/>
    </row>
    <row r="289" spans="1:27" x14ac:dyDescent="0.5">
      <c r="A289" s="210"/>
      <c r="B289" s="211"/>
      <c r="C289" s="211"/>
      <c r="D289" s="87" t="s">
        <v>82</v>
      </c>
      <c r="E289" s="65">
        <f>VLOOKUP(D289,Runners!A$1:B$155,2,FALSE)</f>
        <v>220000</v>
      </c>
      <c r="F289" s="213"/>
      <c r="G289" s="208"/>
      <c r="H289" s="70">
        <v>0</v>
      </c>
      <c r="I289" s="208"/>
      <c r="J289" s="71">
        <v>96</v>
      </c>
      <c r="K289" s="208"/>
      <c r="L289" s="71">
        <v>98</v>
      </c>
      <c r="M289" s="208"/>
      <c r="N289" s="72">
        <v>0</v>
      </c>
      <c r="O289" s="218"/>
      <c r="P289" s="119">
        <v>100</v>
      </c>
      <c r="Q289" s="221"/>
      <c r="R289" s="119">
        <f>IF(ISNA(VLOOKUP($D289,'Overall Individual'!$B$2:$N$103,8,FALSE)),0,VLOOKUP($D289,'Overall Individual'!$B$2:$N$103,8,FALSE))</f>
        <v>98</v>
      </c>
      <c r="S289" s="208"/>
      <c r="T289" s="119">
        <f>IF(ISNA(VLOOKUP($D289,'Overall Individual'!$B$2:$N$103,9,FALSE)),0,VLOOKUP($D289,'Overall Individual'!$B$2:$N$103,9,FALSE))</f>
        <v>99</v>
      </c>
      <c r="U289" s="208"/>
      <c r="V289" s="153">
        <f>IF(ISNA(VLOOKUP($D289,'Overall Individual'!$B$2:$N$103,10,FALSE)),0,VLOOKUP($D289,'Overall Individual'!$B$2:$N$103,10,FALSE))</f>
        <v>99</v>
      </c>
      <c r="W289" s="208"/>
      <c r="X289" s="153">
        <f>IF(ISNA(VLOOKUP($D289,'Overall Individual'!$B$2:$N$103,11,FALSE)),0,VLOOKUP($D289,'Overall Individual'!$B$2:$N$103,11,FALSE))</f>
        <v>0</v>
      </c>
      <c r="Y289" s="208"/>
      <c r="Z289" s="153">
        <f>IF(ISNA(VLOOKUP($D289,'Overall Individual'!$B$2:$N$103,12,FALSE)),0,VLOOKUP($D289,'Overall Individual'!$B$2:$N$103,12,FALSE))</f>
        <v>0</v>
      </c>
      <c r="AA289" s="208"/>
    </row>
    <row r="290" spans="1:27" x14ac:dyDescent="0.5">
      <c r="A290" s="210"/>
      <c r="B290" s="211"/>
      <c r="C290" s="211"/>
      <c r="D290" s="87" t="s">
        <v>186</v>
      </c>
      <c r="E290" s="65">
        <f>VLOOKUP(D290,Runners!A$1:B$155,2,FALSE)</f>
        <v>105000</v>
      </c>
      <c r="F290" s="213"/>
      <c r="G290" s="208"/>
      <c r="H290" s="70">
        <v>95</v>
      </c>
      <c r="I290" s="208"/>
      <c r="J290" s="71">
        <v>90</v>
      </c>
      <c r="K290" s="208"/>
      <c r="L290" s="71">
        <v>86</v>
      </c>
      <c r="M290" s="208"/>
      <c r="N290" s="72">
        <v>88</v>
      </c>
      <c r="O290" s="218"/>
      <c r="P290" s="119">
        <v>0</v>
      </c>
      <c r="Q290" s="221"/>
      <c r="R290" s="119">
        <f>IF(ISNA(VLOOKUP($D290,'Overall Individual'!$B$2:$N$103,8,FALSE)),0,VLOOKUP($D290,'Overall Individual'!$B$2:$N$103,8,FALSE))</f>
        <v>86</v>
      </c>
      <c r="S290" s="208"/>
      <c r="T290" s="119">
        <f>IF(ISNA(VLOOKUP($D290,'Overall Individual'!$B$2:$N$103,9,FALSE)),0,VLOOKUP($D290,'Overall Individual'!$B$2:$N$103,9,FALSE))</f>
        <v>88</v>
      </c>
      <c r="U290" s="208"/>
      <c r="V290" s="153">
        <f>IF(ISNA(VLOOKUP($D290,'Overall Individual'!$B$2:$N$103,10,FALSE)),0,VLOOKUP($D290,'Overall Individual'!$B$2:$N$103,10,FALSE))</f>
        <v>0</v>
      </c>
      <c r="W290" s="208"/>
      <c r="X290" s="153">
        <f>IF(ISNA(VLOOKUP($D290,'Overall Individual'!$B$2:$N$103,11,FALSE)),0,VLOOKUP($D290,'Overall Individual'!$B$2:$N$103,11,FALSE))</f>
        <v>0</v>
      </c>
      <c r="Y290" s="208"/>
      <c r="Z290" s="153">
        <f>IF(ISNA(VLOOKUP($D290,'Overall Individual'!$B$2:$N$103,12,FALSE)),0,VLOOKUP($D290,'Overall Individual'!$B$2:$N$103,12,FALSE))</f>
        <v>0</v>
      </c>
      <c r="AA290" s="208"/>
    </row>
    <row r="291" spans="1:27" ht="14.7" thickBot="1" x14ac:dyDescent="0.55000000000000004">
      <c r="A291" s="210"/>
      <c r="B291" s="211"/>
      <c r="C291" s="211"/>
      <c r="D291" s="88" t="s">
        <v>140</v>
      </c>
      <c r="E291" s="80">
        <f>VLOOKUP(D291,Runners!A$1:B$155,2,FALSE)</f>
        <v>220000</v>
      </c>
      <c r="F291" s="214"/>
      <c r="G291" s="216"/>
      <c r="H291" s="74">
        <v>93</v>
      </c>
      <c r="I291" s="209"/>
      <c r="J291" s="75">
        <v>81</v>
      </c>
      <c r="K291" s="209"/>
      <c r="L291" s="75">
        <v>90</v>
      </c>
      <c r="M291" s="209"/>
      <c r="N291" s="76">
        <v>92</v>
      </c>
      <c r="O291" s="219"/>
      <c r="P291" s="154">
        <v>96</v>
      </c>
      <c r="Q291" s="222"/>
      <c r="R291" s="154">
        <f>IF(ISNA(VLOOKUP($D291,'Overall Individual'!$B$2:$N$103,8,FALSE)),0,VLOOKUP($D291,'Overall Individual'!$B$2:$N$103,8,FALSE))</f>
        <v>93</v>
      </c>
      <c r="S291" s="209"/>
      <c r="T291" s="154">
        <f>IF(ISNA(VLOOKUP($D291,'Overall Individual'!$B$2:$N$103,9,FALSE)),0,VLOOKUP($D291,'Overall Individual'!$B$2:$N$103,9,FALSE))</f>
        <v>92</v>
      </c>
      <c r="U291" s="209"/>
      <c r="V291" s="155">
        <f>IF(ISNA(VLOOKUP($D291,'Overall Individual'!$B$2:$N$103,10,FALSE)),0,VLOOKUP($D291,'Overall Individual'!$B$2:$N$103,10,FALSE))</f>
        <v>82</v>
      </c>
      <c r="W291" s="209"/>
      <c r="X291" s="155">
        <f>IF(ISNA(VLOOKUP($D291,'Overall Individual'!$B$2:$N$103,11,FALSE)),0,VLOOKUP($D291,'Overall Individual'!$B$2:$N$103,11,FALSE))</f>
        <v>0</v>
      </c>
      <c r="Y291" s="209"/>
      <c r="Z291" s="155">
        <f>IF(ISNA(VLOOKUP($D291,'Overall Individual'!$B$2:$N$103,12,FALSE)),0,VLOOKUP($D291,'Overall Individual'!$B$2:$N$103,12,FALSE))</f>
        <v>0</v>
      </c>
      <c r="AA291" s="209"/>
    </row>
    <row r="292" spans="1:27" ht="14.7" thickTop="1" x14ac:dyDescent="0.5">
      <c r="A292" s="210">
        <v>59</v>
      </c>
      <c r="B292" s="211" t="s">
        <v>236</v>
      </c>
      <c r="C292" s="211" t="s">
        <v>110</v>
      </c>
      <c r="D292" s="87" t="s">
        <v>107</v>
      </c>
      <c r="E292" s="78">
        <f>VLOOKUP(D292,Runners!A$1:B$155,2,FALSE)</f>
        <v>225000</v>
      </c>
      <c r="F292" s="212">
        <f>SUM(E292:E296)</f>
        <v>975000</v>
      </c>
      <c r="G292" s="215">
        <v>3</v>
      </c>
      <c r="H292" s="66">
        <v>0</v>
      </c>
      <c r="I292" s="207">
        <v>241</v>
      </c>
      <c r="J292" s="68">
        <v>92</v>
      </c>
      <c r="K292" s="207">
        <v>313</v>
      </c>
      <c r="L292" s="68">
        <v>92</v>
      </c>
      <c r="M292" s="207">
        <v>318</v>
      </c>
      <c r="N292" s="79">
        <v>87</v>
      </c>
      <c r="O292" s="217">
        <v>335</v>
      </c>
      <c r="P292" s="151">
        <v>90</v>
      </c>
      <c r="Q292" s="220">
        <v>253</v>
      </c>
      <c r="R292" s="151">
        <f>IF(ISNA(VLOOKUP($D292,'Overall Individual'!$B$2:$N$103,8,FALSE)),0,VLOOKUP($D292,'Overall Individual'!$B$2:$N$103,8,FALSE))</f>
        <v>84</v>
      </c>
      <c r="S292" s="207">
        <f>SUM(R292:R296)</f>
        <v>318</v>
      </c>
      <c r="T292" s="151">
        <f>IF(ISNA(VLOOKUP($D292,'Overall Individual'!$B$2:$N$103,9,FALSE)),0,VLOOKUP($D292,'Overall Individual'!$B$2:$N$103,9,FALSE))</f>
        <v>86</v>
      </c>
      <c r="U292" s="207">
        <f>SUM(T292:T296)</f>
        <v>241</v>
      </c>
      <c r="V292" s="152">
        <f>IF(ISNA(VLOOKUP($D292,'Overall Individual'!$B$2:$N$103,10,FALSE)),0,VLOOKUP($D292,'Overall Individual'!$B$2:$N$103,10,FALSE))</f>
        <v>93</v>
      </c>
      <c r="W292" s="207">
        <f>SUM(V292:V296)</f>
        <v>357</v>
      </c>
      <c r="X292" s="152">
        <f>IF(ISNA(VLOOKUP($D292,'Overall Individual'!$B$2:$N$103,11,FALSE)),0,VLOOKUP($D292,'Overall Individual'!$B$2:$N$103,11,FALSE))</f>
        <v>0</v>
      </c>
      <c r="Y292" s="207">
        <f>SUM(X292:X296)</f>
        <v>260</v>
      </c>
      <c r="Z292" s="152">
        <f>IF(ISNA(VLOOKUP($D292,'Overall Individual'!$B$2:$N$103,12,FALSE)),0,VLOOKUP($D292,'Overall Individual'!$B$2:$N$103,12,FALSE))</f>
        <v>0</v>
      </c>
      <c r="AA292" s="207">
        <f>SUM(Z292:Z296)</f>
        <v>0</v>
      </c>
    </row>
    <row r="293" spans="1:27" x14ac:dyDescent="0.5">
      <c r="A293" s="210"/>
      <c r="B293" s="211"/>
      <c r="C293" s="211"/>
      <c r="D293" s="87" t="s">
        <v>142</v>
      </c>
      <c r="E293" s="65">
        <f>VLOOKUP(D293,Runners!A$1:B$155,2,FALSE)</f>
        <v>205000</v>
      </c>
      <c r="F293" s="213"/>
      <c r="G293" s="208"/>
      <c r="H293" s="70">
        <v>83</v>
      </c>
      <c r="I293" s="208"/>
      <c r="J293" s="71">
        <v>69</v>
      </c>
      <c r="K293" s="208"/>
      <c r="L293" s="71">
        <v>82</v>
      </c>
      <c r="M293" s="208"/>
      <c r="N293" s="72">
        <v>89</v>
      </c>
      <c r="O293" s="218"/>
      <c r="P293" s="119">
        <v>0</v>
      </c>
      <c r="Q293" s="221"/>
      <c r="R293" s="119">
        <f>IF(ISNA(VLOOKUP($D293,'Overall Individual'!$B$2:$N$103,8,FALSE)),0,VLOOKUP($D293,'Overall Individual'!$B$2:$N$103,8,FALSE))</f>
        <v>0</v>
      </c>
      <c r="S293" s="208"/>
      <c r="T293" s="119">
        <f>IF(ISNA(VLOOKUP($D293,'Overall Individual'!$B$2:$N$103,9,FALSE)),0,VLOOKUP($D293,'Overall Individual'!$B$2:$N$103,9,FALSE))</f>
        <v>0</v>
      </c>
      <c r="U293" s="208"/>
      <c r="V293" s="153">
        <f>IF(ISNA(VLOOKUP($D293,'Overall Individual'!$B$2:$N$103,10,FALSE)),0,VLOOKUP($D293,'Overall Individual'!$B$2:$N$103,10,FALSE))</f>
        <v>90</v>
      </c>
      <c r="W293" s="208"/>
      <c r="X293" s="153">
        <f>IF(ISNA(VLOOKUP($D293,'Overall Individual'!$B$2:$N$103,11,FALSE)),0,VLOOKUP($D293,'Overall Individual'!$B$2:$N$103,11,FALSE))</f>
        <v>89</v>
      </c>
      <c r="Y293" s="208"/>
      <c r="Z293" s="153">
        <f>IF(ISNA(VLOOKUP($D293,'Overall Individual'!$B$2:$N$103,12,FALSE)),0,VLOOKUP($D293,'Overall Individual'!$B$2:$N$103,12,FALSE))</f>
        <v>0</v>
      </c>
      <c r="AA293" s="208"/>
    </row>
    <row r="294" spans="1:27" x14ac:dyDescent="0.5">
      <c r="A294" s="210"/>
      <c r="B294" s="211"/>
      <c r="C294" s="211"/>
      <c r="D294" s="87" t="s">
        <v>3</v>
      </c>
      <c r="E294" s="65">
        <f>VLOOKUP(D294,Runners!A$1:B$155,2,FALSE)</f>
        <v>250000</v>
      </c>
      <c r="F294" s="213"/>
      <c r="G294" s="208"/>
      <c r="H294" s="70">
        <v>0</v>
      </c>
      <c r="I294" s="208"/>
      <c r="J294" s="71">
        <v>89</v>
      </c>
      <c r="K294" s="208"/>
      <c r="L294" s="71">
        <v>84</v>
      </c>
      <c r="M294" s="208"/>
      <c r="N294" s="72">
        <v>93</v>
      </c>
      <c r="O294" s="218"/>
      <c r="P294" s="119">
        <v>92</v>
      </c>
      <c r="Q294" s="221"/>
      <c r="R294" s="119">
        <f>IF(ISNA(VLOOKUP($D294,'Overall Individual'!$B$2:$N$103,8,FALSE)),0,VLOOKUP($D294,'Overall Individual'!$B$2:$N$103,8,FALSE))</f>
        <v>96</v>
      </c>
      <c r="S294" s="208"/>
      <c r="T294" s="119">
        <f>IF(ISNA(VLOOKUP($D294,'Overall Individual'!$B$2:$N$103,9,FALSE)),0,VLOOKUP($D294,'Overall Individual'!$B$2:$N$103,9,FALSE))</f>
        <v>91</v>
      </c>
      <c r="U294" s="208"/>
      <c r="V294" s="153">
        <f>IF(ISNA(VLOOKUP($D294,'Overall Individual'!$B$2:$N$103,10,FALSE)),0,VLOOKUP($D294,'Overall Individual'!$B$2:$N$103,10,FALSE))</f>
        <v>96</v>
      </c>
      <c r="W294" s="208"/>
      <c r="X294" s="153">
        <f>IF(ISNA(VLOOKUP($D294,'Overall Individual'!$B$2:$N$103,11,FALSE)),0,VLOOKUP($D294,'Overall Individual'!$B$2:$N$103,11,FALSE))</f>
        <v>95</v>
      </c>
      <c r="Y294" s="208"/>
      <c r="Z294" s="153">
        <f>IF(ISNA(VLOOKUP($D294,'Overall Individual'!$B$2:$N$103,12,FALSE)),0,VLOOKUP($D294,'Overall Individual'!$B$2:$N$103,12,FALSE))</f>
        <v>0</v>
      </c>
      <c r="AA294" s="208"/>
    </row>
    <row r="295" spans="1:27" x14ac:dyDescent="0.5">
      <c r="A295" s="210"/>
      <c r="B295" s="211"/>
      <c r="C295" s="211"/>
      <c r="D295" s="87" t="s">
        <v>52</v>
      </c>
      <c r="E295" s="65">
        <f>VLOOKUP(D295,Runners!A$1:B$155,2,FALSE)</f>
        <v>105000</v>
      </c>
      <c r="F295" s="213"/>
      <c r="G295" s="208"/>
      <c r="H295" s="70">
        <v>82</v>
      </c>
      <c r="I295" s="208"/>
      <c r="J295" s="71">
        <v>0</v>
      </c>
      <c r="K295" s="208"/>
      <c r="L295" s="71">
        <v>0</v>
      </c>
      <c r="M295" s="208"/>
      <c r="N295" s="72">
        <v>0</v>
      </c>
      <c r="O295" s="218"/>
      <c r="P295" s="119">
        <v>0</v>
      </c>
      <c r="Q295" s="221"/>
      <c r="R295" s="119">
        <f>IF(ISNA(VLOOKUP($D295,'Overall Individual'!$B$2:$N$103,8,FALSE)),0,VLOOKUP($D295,'Overall Individual'!$B$2:$N$103,8,FALSE))</f>
        <v>72</v>
      </c>
      <c r="S295" s="208"/>
      <c r="T295" s="119">
        <f>IF(ISNA(VLOOKUP($D295,'Overall Individual'!$B$2:$N$103,9,FALSE)),0,VLOOKUP($D295,'Overall Individual'!$B$2:$N$103,9,FALSE))</f>
        <v>0</v>
      </c>
      <c r="U295" s="208"/>
      <c r="V295" s="153">
        <f>IF(ISNA(VLOOKUP($D295,'Overall Individual'!$B$2:$N$103,10,FALSE)),0,VLOOKUP($D295,'Overall Individual'!$B$2:$N$103,10,FALSE))</f>
        <v>0</v>
      </c>
      <c r="W295" s="208"/>
      <c r="X295" s="153">
        <f>IF(ISNA(VLOOKUP($D295,'Overall Individual'!$B$2:$N$103,11,FALSE)),0,VLOOKUP($D295,'Overall Individual'!$B$2:$N$103,11,FALSE))</f>
        <v>0</v>
      </c>
      <c r="Y295" s="208"/>
      <c r="Z295" s="153">
        <f>IF(ISNA(VLOOKUP($D295,'Overall Individual'!$B$2:$N$103,12,FALSE)),0,VLOOKUP($D295,'Overall Individual'!$B$2:$N$103,12,FALSE))</f>
        <v>0</v>
      </c>
      <c r="AA295" s="208"/>
    </row>
    <row r="296" spans="1:27" ht="14.7" thickBot="1" x14ac:dyDescent="0.55000000000000004">
      <c r="A296" s="210"/>
      <c r="B296" s="211"/>
      <c r="C296" s="211"/>
      <c r="D296" s="88" t="s">
        <v>147</v>
      </c>
      <c r="E296" s="80">
        <f>VLOOKUP(D296,Runners!A$1:B$155,2,FALSE)</f>
        <v>190000</v>
      </c>
      <c r="F296" s="214"/>
      <c r="G296" s="216"/>
      <c r="H296" s="74">
        <v>76</v>
      </c>
      <c r="I296" s="209"/>
      <c r="J296" s="75">
        <v>63</v>
      </c>
      <c r="K296" s="209"/>
      <c r="L296" s="75">
        <v>60</v>
      </c>
      <c r="M296" s="209"/>
      <c r="N296" s="76">
        <v>66</v>
      </c>
      <c r="O296" s="219"/>
      <c r="P296" s="154">
        <v>71</v>
      </c>
      <c r="Q296" s="222"/>
      <c r="R296" s="154">
        <f>IF(ISNA(VLOOKUP($D296,'Overall Individual'!$B$2:$N$103,8,FALSE)),0,VLOOKUP($D296,'Overall Individual'!$B$2:$N$103,8,FALSE))</f>
        <v>66</v>
      </c>
      <c r="S296" s="209"/>
      <c r="T296" s="154">
        <f>IF(ISNA(VLOOKUP($D296,'Overall Individual'!$B$2:$N$103,9,FALSE)),0,VLOOKUP($D296,'Overall Individual'!$B$2:$N$103,9,FALSE))</f>
        <v>64</v>
      </c>
      <c r="U296" s="209"/>
      <c r="V296" s="155">
        <f>IF(ISNA(VLOOKUP($D296,'Overall Individual'!$B$2:$N$103,10,FALSE)),0,VLOOKUP($D296,'Overall Individual'!$B$2:$N$103,10,FALSE))</f>
        <v>78</v>
      </c>
      <c r="W296" s="209"/>
      <c r="X296" s="155">
        <f>IF(ISNA(VLOOKUP($D296,'Overall Individual'!$B$2:$N$103,11,FALSE)),0,VLOOKUP($D296,'Overall Individual'!$B$2:$N$103,11,FALSE))</f>
        <v>76</v>
      </c>
      <c r="Y296" s="209"/>
      <c r="Z296" s="155">
        <f>IF(ISNA(VLOOKUP($D296,'Overall Individual'!$B$2:$N$103,12,FALSE)),0,VLOOKUP($D296,'Overall Individual'!$B$2:$N$103,12,FALSE))</f>
        <v>0</v>
      </c>
      <c r="AA296" s="209"/>
    </row>
    <row r="297" spans="1:27" ht="14.7" thickTop="1" x14ac:dyDescent="0.5"/>
    <row r="299" spans="1:27" x14ac:dyDescent="0.5">
      <c r="B299" s="139">
        <f>SUM(B300:B307)</f>
        <v>135</v>
      </c>
      <c r="G299" s="90">
        <f>SUM(G2:G296)</f>
        <v>174</v>
      </c>
      <c r="I299" s="150">
        <v>15</v>
      </c>
      <c r="J299" s="69" t="s">
        <v>242</v>
      </c>
    </row>
    <row r="300" spans="1:27" x14ac:dyDescent="0.5">
      <c r="B300" s="139">
        <v>78</v>
      </c>
      <c r="C300" s="69" t="s">
        <v>245</v>
      </c>
      <c r="I300" s="150">
        <v>6</v>
      </c>
      <c r="J300" s="69" t="s">
        <v>243</v>
      </c>
    </row>
    <row r="301" spans="1:27" x14ac:dyDescent="0.5">
      <c r="B301" s="139">
        <v>39</v>
      </c>
      <c r="C301" s="69" t="s">
        <v>247</v>
      </c>
      <c r="I301" s="150">
        <v>15</v>
      </c>
      <c r="J301" s="69" t="s">
        <v>244</v>
      </c>
    </row>
    <row r="302" spans="1:27" x14ac:dyDescent="0.5">
      <c r="B302" s="139">
        <v>18</v>
      </c>
      <c r="C302" s="69" t="s">
        <v>248</v>
      </c>
      <c r="I302" s="150">
        <v>3</v>
      </c>
      <c r="J302" s="69" t="s">
        <v>94</v>
      </c>
    </row>
    <row r="303" spans="1:27" x14ac:dyDescent="0.5">
      <c r="I303" s="150">
        <v>3</v>
      </c>
      <c r="J303" s="69" t="s">
        <v>256</v>
      </c>
    </row>
    <row r="304" spans="1:27" x14ac:dyDescent="0.5">
      <c r="I304" s="150">
        <v>3</v>
      </c>
      <c r="J304" s="69" t="s">
        <v>272</v>
      </c>
    </row>
  </sheetData>
  <mergeCells count="885">
    <mergeCell ref="W287:W291"/>
    <mergeCell ref="Y287:Y291"/>
    <mergeCell ref="AA287:AA291"/>
    <mergeCell ref="A292:A296"/>
    <mergeCell ref="B292:B296"/>
    <mergeCell ref="C292:C296"/>
    <mergeCell ref="F292:F296"/>
    <mergeCell ref="G292:G296"/>
    <mergeCell ref="I292:I296"/>
    <mergeCell ref="K292:K296"/>
    <mergeCell ref="M292:M296"/>
    <mergeCell ref="O292:O296"/>
    <mergeCell ref="Q292:Q296"/>
    <mergeCell ref="S292:S296"/>
    <mergeCell ref="U292:U296"/>
    <mergeCell ref="W292:W296"/>
    <mergeCell ref="Y292:Y296"/>
    <mergeCell ref="AA292:AA296"/>
    <mergeCell ref="A287:A291"/>
    <mergeCell ref="B287:B291"/>
    <mergeCell ref="C287:C291"/>
    <mergeCell ref="F287:F291"/>
    <mergeCell ref="G287:G291"/>
    <mergeCell ref="I287:I291"/>
    <mergeCell ref="K287:K291"/>
    <mergeCell ref="M287:M291"/>
    <mergeCell ref="O287:O291"/>
    <mergeCell ref="Q272:Q276"/>
    <mergeCell ref="S272:S276"/>
    <mergeCell ref="U272:U276"/>
    <mergeCell ref="F277:F281"/>
    <mergeCell ref="G277:G281"/>
    <mergeCell ref="I277:I281"/>
    <mergeCell ref="K277:K281"/>
    <mergeCell ref="M277:M281"/>
    <mergeCell ref="O277:O281"/>
    <mergeCell ref="Q277:Q281"/>
    <mergeCell ref="S277:S281"/>
    <mergeCell ref="U277:U281"/>
    <mergeCell ref="Q287:Q291"/>
    <mergeCell ref="S287:S291"/>
    <mergeCell ref="U287:U291"/>
    <mergeCell ref="W272:W276"/>
    <mergeCell ref="Y272:Y276"/>
    <mergeCell ref="AA272:AA276"/>
    <mergeCell ref="A272:A276"/>
    <mergeCell ref="B272:B276"/>
    <mergeCell ref="C272:C276"/>
    <mergeCell ref="F272:F276"/>
    <mergeCell ref="G272:G276"/>
    <mergeCell ref="I272:I276"/>
    <mergeCell ref="K272:K276"/>
    <mergeCell ref="M272:M276"/>
    <mergeCell ref="O272:O276"/>
    <mergeCell ref="W262:W266"/>
    <mergeCell ref="Y262:Y266"/>
    <mergeCell ref="AA262:AA266"/>
    <mergeCell ref="A267:A271"/>
    <mergeCell ref="B267:B271"/>
    <mergeCell ref="C267:C271"/>
    <mergeCell ref="F267:F271"/>
    <mergeCell ref="G267:G271"/>
    <mergeCell ref="I267:I271"/>
    <mergeCell ref="K267:K271"/>
    <mergeCell ref="M267:M271"/>
    <mergeCell ref="O267:O271"/>
    <mergeCell ref="Q267:Q271"/>
    <mergeCell ref="S267:S271"/>
    <mergeCell ref="U267:U271"/>
    <mergeCell ref="W267:W271"/>
    <mergeCell ref="Y267:Y271"/>
    <mergeCell ref="AA267:AA271"/>
    <mergeCell ref="A262:A266"/>
    <mergeCell ref="B262:B266"/>
    <mergeCell ref="C262:C266"/>
    <mergeCell ref="Q252:Q256"/>
    <mergeCell ref="S252:S256"/>
    <mergeCell ref="U252:U256"/>
    <mergeCell ref="K252:K256"/>
    <mergeCell ref="M252:M256"/>
    <mergeCell ref="O252:O256"/>
    <mergeCell ref="Q262:Q266"/>
    <mergeCell ref="S262:S266"/>
    <mergeCell ref="U262:U266"/>
    <mergeCell ref="M262:M266"/>
    <mergeCell ref="O262:O266"/>
    <mergeCell ref="I132:I136"/>
    <mergeCell ref="I137:I141"/>
    <mergeCell ref="I142:I146"/>
    <mergeCell ref="W252:W256"/>
    <mergeCell ref="Y252:Y256"/>
    <mergeCell ref="AA252:AA256"/>
    <mergeCell ref="A257:A261"/>
    <mergeCell ref="B257:B261"/>
    <mergeCell ref="C257:C261"/>
    <mergeCell ref="F257:F261"/>
    <mergeCell ref="G257:G261"/>
    <mergeCell ref="I257:I261"/>
    <mergeCell ref="K257:K261"/>
    <mergeCell ref="M257:M261"/>
    <mergeCell ref="O257:O261"/>
    <mergeCell ref="Q257:Q261"/>
    <mergeCell ref="S257:S261"/>
    <mergeCell ref="U257:U261"/>
    <mergeCell ref="W257:W261"/>
    <mergeCell ref="Y257:Y261"/>
    <mergeCell ref="AA257:AA261"/>
    <mergeCell ref="A252:A256"/>
    <mergeCell ref="B252:B256"/>
    <mergeCell ref="C252:C256"/>
    <mergeCell ref="I7:I11"/>
    <mergeCell ref="I12:I16"/>
    <mergeCell ref="I17:I21"/>
    <mergeCell ref="I22:I26"/>
    <mergeCell ref="I27:I31"/>
    <mergeCell ref="I32:I36"/>
    <mergeCell ref="I97:I101"/>
    <mergeCell ref="I102:I106"/>
    <mergeCell ref="I107:I111"/>
    <mergeCell ref="I67:I71"/>
    <mergeCell ref="I72:I76"/>
    <mergeCell ref="I77:I81"/>
    <mergeCell ref="I82:I86"/>
    <mergeCell ref="I87:I91"/>
    <mergeCell ref="I92:I96"/>
    <mergeCell ref="W247:W251"/>
    <mergeCell ref="Y247:Y251"/>
    <mergeCell ref="AA247:AA251"/>
    <mergeCell ref="I147:I151"/>
    <mergeCell ref="O247:O251"/>
    <mergeCell ref="K247:K251"/>
    <mergeCell ref="M247:M251"/>
    <mergeCell ref="Q247:Q251"/>
    <mergeCell ref="S247:S251"/>
    <mergeCell ref="U247:U251"/>
    <mergeCell ref="S242:S246"/>
    <mergeCell ref="U242:U246"/>
    <mergeCell ref="W242:W246"/>
    <mergeCell ref="Y242:Y246"/>
    <mergeCell ref="AA242:AA246"/>
    <mergeCell ref="Q242:Q246"/>
    <mergeCell ref="O242:O246"/>
    <mergeCell ref="K242:K246"/>
    <mergeCell ref="M242:M246"/>
    <mergeCell ref="I152:I156"/>
    <mergeCell ref="I167:I171"/>
    <mergeCell ref="Q207:Q211"/>
    <mergeCell ref="S207:S211"/>
    <mergeCell ref="U207:U211"/>
    <mergeCell ref="A247:A251"/>
    <mergeCell ref="B247:B251"/>
    <mergeCell ref="C247:C251"/>
    <mergeCell ref="F247:F251"/>
    <mergeCell ref="G247:G251"/>
    <mergeCell ref="B242:B246"/>
    <mergeCell ref="C237:C241"/>
    <mergeCell ref="A242:A246"/>
    <mergeCell ref="C242:C246"/>
    <mergeCell ref="F242:F246"/>
    <mergeCell ref="G242:G246"/>
    <mergeCell ref="A237:A241"/>
    <mergeCell ref="F237:F241"/>
    <mergeCell ref="G237:G241"/>
    <mergeCell ref="B237:B241"/>
    <mergeCell ref="W207:W211"/>
    <mergeCell ref="Y207:Y211"/>
    <mergeCell ref="AA207:AA211"/>
    <mergeCell ref="A207:A211"/>
    <mergeCell ref="B207:B211"/>
    <mergeCell ref="C207:C211"/>
    <mergeCell ref="F207:F211"/>
    <mergeCell ref="G207:G211"/>
    <mergeCell ref="O207:O211"/>
    <mergeCell ref="K207:K211"/>
    <mergeCell ref="M207:M211"/>
    <mergeCell ref="I207:I211"/>
    <mergeCell ref="Q202:Q206"/>
    <mergeCell ref="S202:S206"/>
    <mergeCell ref="U202:U206"/>
    <mergeCell ref="W202:W206"/>
    <mergeCell ref="Y202:Y206"/>
    <mergeCell ref="AA202:AA206"/>
    <mergeCell ref="A202:A206"/>
    <mergeCell ref="B202:B206"/>
    <mergeCell ref="C202:C206"/>
    <mergeCell ref="F202:F206"/>
    <mergeCell ref="G202:G206"/>
    <mergeCell ref="O202:O206"/>
    <mergeCell ref="K202:K206"/>
    <mergeCell ref="M202:M206"/>
    <mergeCell ref="I202:I206"/>
    <mergeCell ref="Q197:Q201"/>
    <mergeCell ref="S197:S201"/>
    <mergeCell ref="U197:U201"/>
    <mergeCell ref="W197:W201"/>
    <mergeCell ref="Y197:Y201"/>
    <mergeCell ref="AA197:AA201"/>
    <mergeCell ref="A197:A201"/>
    <mergeCell ref="B197:B201"/>
    <mergeCell ref="C197:C201"/>
    <mergeCell ref="F197:F201"/>
    <mergeCell ref="G197:G201"/>
    <mergeCell ref="O197:O201"/>
    <mergeCell ref="K197:K201"/>
    <mergeCell ref="M197:M201"/>
    <mergeCell ref="I197:I201"/>
    <mergeCell ref="Q192:Q196"/>
    <mergeCell ref="S192:S196"/>
    <mergeCell ref="U192:U196"/>
    <mergeCell ref="W192:W196"/>
    <mergeCell ref="Y192:Y196"/>
    <mergeCell ref="AA192:AA196"/>
    <mergeCell ref="A192:A196"/>
    <mergeCell ref="B192:B196"/>
    <mergeCell ref="C192:C196"/>
    <mergeCell ref="F192:F196"/>
    <mergeCell ref="G192:G196"/>
    <mergeCell ref="O192:O196"/>
    <mergeCell ref="K192:K196"/>
    <mergeCell ref="M192:M196"/>
    <mergeCell ref="I192:I196"/>
    <mergeCell ref="Q187:Q191"/>
    <mergeCell ref="S187:S191"/>
    <mergeCell ref="U187:U191"/>
    <mergeCell ref="W187:W191"/>
    <mergeCell ref="Y187:Y191"/>
    <mergeCell ref="AA187:AA191"/>
    <mergeCell ref="A187:A191"/>
    <mergeCell ref="B187:B191"/>
    <mergeCell ref="C187:C191"/>
    <mergeCell ref="F187:F191"/>
    <mergeCell ref="G187:G191"/>
    <mergeCell ref="O187:O191"/>
    <mergeCell ref="K187:K191"/>
    <mergeCell ref="M187:M191"/>
    <mergeCell ref="I187:I191"/>
    <mergeCell ref="Q182:Q186"/>
    <mergeCell ref="S182:S186"/>
    <mergeCell ref="U182:U186"/>
    <mergeCell ref="W182:W186"/>
    <mergeCell ref="Y182:Y186"/>
    <mergeCell ref="AA182:AA186"/>
    <mergeCell ref="A182:A186"/>
    <mergeCell ref="B182:B186"/>
    <mergeCell ref="C182:C186"/>
    <mergeCell ref="F182:F186"/>
    <mergeCell ref="G182:G186"/>
    <mergeCell ref="O182:O186"/>
    <mergeCell ref="K182:K186"/>
    <mergeCell ref="M182:M186"/>
    <mergeCell ref="I182:I186"/>
    <mergeCell ref="Q177:Q181"/>
    <mergeCell ref="S177:S181"/>
    <mergeCell ref="U177:U181"/>
    <mergeCell ref="W177:W181"/>
    <mergeCell ref="Y177:Y181"/>
    <mergeCell ref="AA177:AA181"/>
    <mergeCell ref="A177:A181"/>
    <mergeCell ref="B177:B181"/>
    <mergeCell ref="C177:C181"/>
    <mergeCell ref="F177:F181"/>
    <mergeCell ref="G177:G181"/>
    <mergeCell ref="O177:O181"/>
    <mergeCell ref="K177:K181"/>
    <mergeCell ref="M177:M181"/>
    <mergeCell ref="I177:I181"/>
    <mergeCell ref="AA172:AA176"/>
    <mergeCell ref="M172:M176"/>
    <mergeCell ref="Q172:Q176"/>
    <mergeCell ref="S172:S176"/>
    <mergeCell ref="U172:U176"/>
    <mergeCell ref="W172:W176"/>
    <mergeCell ref="Y172:Y176"/>
    <mergeCell ref="A172:A176"/>
    <mergeCell ref="B172:B176"/>
    <mergeCell ref="C172:C176"/>
    <mergeCell ref="F172:F176"/>
    <mergeCell ref="G172:G176"/>
    <mergeCell ref="O172:O176"/>
    <mergeCell ref="K172:K176"/>
    <mergeCell ref="I172:I176"/>
    <mergeCell ref="W157:W161"/>
    <mergeCell ref="Y157:Y161"/>
    <mergeCell ref="AA157:AA161"/>
    <mergeCell ref="A157:A161"/>
    <mergeCell ref="B157:B161"/>
    <mergeCell ref="C157:C161"/>
    <mergeCell ref="F157:F161"/>
    <mergeCell ref="G157:G161"/>
    <mergeCell ref="O157:O161"/>
    <mergeCell ref="K157:K161"/>
    <mergeCell ref="M157:M161"/>
    <mergeCell ref="I157:I161"/>
    <mergeCell ref="A12:A16"/>
    <mergeCell ref="A17:A21"/>
    <mergeCell ref="A22:A26"/>
    <mergeCell ref="Q152:Q156"/>
    <mergeCell ref="S152:S156"/>
    <mergeCell ref="U152:U156"/>
    <mergeCell ref="W152:W156"/>
    <mergeCell ref="Y152:Y156"/>
    <mergeCell ref="AA152:AA156"/>
    <mergeCell ref="B152:B156"/>
    <mergeCell ref="C152:C156"/>
    <mergeCell ref="F152:F156"/>
    <mergeCell ref="G152:G156"/>
    <mergeCell ref="O152:O156"/>
    <mergeCell ref="K152:K156"/>
    <mergeCell ref="M152:M156"/>
    <mergeCell ref="I37:I41"/>
    <mergeCell ref="I42:I46"/>
    <mergeCell ref="I47:I51"/>
    <mergeCell ref="I52:I56"/>
    <mergeCell ref="I57:I61"/>
    <mergeCell ref="I62:I66"/>
    <mergeCell ref="I112:I116"/>
    <mergeCell ref="I117:I121"/>
    <mergeCell ref="Y107:Y111"/>
    <mergeCell ref="Y72:Y76"/>
    <mergeCell ref="Y77:Y81"/>
    <mergeCell ref="S2:S6"/>
    <mergeCell ref="A142:A146"/>
    <mergeCell ref="A147:A151"/>
    <mergeCell ref="A167:A171"/>
    <mergeCell ref="A97:A101"/>
    <mergeCell ref="A112:A116"/>
    <mergeCell ref="A127:A131"/>
    <mergeCell ref="A132:A136"/>
    <mergeCell ref="A117:A121"/>
    <mergeCell ref="A152:A156"/>
    <mergeCell ref="A122:A126"/>
    <mergeCell ref="A32:A36"/>
    <mergeCell ref="A37:A41"/>
    <mergeCell ref="A42:A46"/>
    <mergeCell ref="A47:A51"/>
    <mergeCell ref="A52:A56"/>
    <mergeCell ref="A107:A111"/>
    <mergeCell ref="A92:A96"/>
    <mergeCell ref="A57:A61"/>
    <mergeCell ref="A2:A6"/>
    <mergeCell ref="A7:A11"/>
    <mergeCell ref="Y32:Y36"/>
    <mergeCell ref="Y37:Y41"/>
    <mergeCell ref="Y42:Y46"/>
    <mergeCell ref="Y47:Y51"/>
    <mergeCell ref="W147:W151"/>
    <mergeCell ref="A27:A31"/>
    <mergeCell ref="Y147:Y151"/>
    <mergeCell ref="Y167:Y171"/>
    <mergeCell ref="A62:A66"/>
    <mergeCell ref="A67:A71"/>
    <mergeCell ref="A82:A86"/>
    <mergeCell ref="A87:A91"/>
    <mergeCell ref="A102:A106"/>
    <mergeCell ref="O167:O171"/>
    <mergeCell ref="A72:A76"/>
    <mergeCell ref="A77:A81"/>
    <mergeCell ref="Y127:Y131"/>
    <mergeCell ref="Y132:Y136"/>
    <mergeCell ref="Y142:Y146"/>
    <mergeCell ref="Y112:Y116"/>
    <mergeCell ref="Y117:Y121"/>
    <mergeCell ref="Y122:Y126"/>
    <mergeCell ref="Y137:Y141"/>
    <mergeCell ref="Y92:Y96"/>
    <mergeCell ref="W167:W171"/>
    <mergeCell ref="Y22:Y26"/>
    <mergeCell ref="Y27:Y31"/>
    <mergeCell ref="Y2:Y6"/>
    <mergeCell ref="Y7:Y11"/>
    <mergeCell ref="Y12:Y16"/>
    <mergeCell ref="Y17:Y21"/>
    <mergeCell ref="Y52:Y56"/>
    <mergeCell ref="Y57:Y61"/>
    <mergeCell ref="W97:W101"/>
    <mergeCell ref="W127:W131"/>
    <mergeCell ref="W132:W136"/>
    <mergeCell ref="W142:W146"/>
    <mergeCell ref="W112:W116"/>
    <mergeCell ref="W117:W121"/>
    <mergeCell ref="W122:W126"/>
    <mergeCell ref="W137:W141"/>
    <mergeCell ref="W102:W106"/>
    <mergeCell ref="W107:W111"/>
    <mergeCell ref="W72:W76"/>
    <mergeCell ref="W77:W81"/>
    <mergeCell ref="W82:W86"/>
    <mergeCell ref="W87:W91"/>
    <mergeCell ref="W2:W6"/>
    <mergeCell ref="W7:W11"/>
    <mergeCell ref="W12:W16"/>
    <mergeCell ref="W17:W21"/>
    <mergeCell ref="W52:W56"/>
    <mergeCell ref="W57:W61"/>
    <mergeCell ref="O2:O6"/>
    <mergeCell ref="W32:W36"/>
    <mergeCell ref="W37:W41"/>
    <mergeCell ref="O47:O51"/>
    <mergeCell ref="Q2:Q6"/>
    <mergeCell ref="Q7:Q11"/>
    <mergeCell ref="Q12:Q16"/>
    <mergeCell ref="Q17:Q21"/>
    <mergeCell ref="W42:W46"/>
    <mergeCell ref="Q22:Q26"/>
    <mergeCell ref="O7:O11"/>
    <mergeCell ref="O12:O16"/>
    <mergeCell ref="O17:O21"/>
    <mergeCell ref="W22:W26"/>
    <mergeCell ref="W27:W31"/>
    <mergeCell ref="O32:O36"/>
    <mergeCell ref="O37:O41"/>
    <mergeCell ref="Q32:Q36"/>
    <mergeCell ref="Q37:Q41"/>
    <mergeCell ref="W62:W66"/>
    <mergeCell ref="W67:W71"/>
    <mergeCell ref="O112:O116"/>
    <mergeCell ref="W92:W96"/>
    <mergeCell ref="W47:W51"/>
    <mergeCell ref="O132:O136"/>
    <mergeCell ref="O117:O121"/>
    <mergeCell ref="O122:O126"/>
    <mergeCell ref="O52:O56"/>
    <mergeCell ref="O57:O61"/>
    <mergeCell ref="O102:O106"/>
    <mergeCell ref="U112:U116"/>
    <mergeCell ref="U117:U121"/>
    <mergeCell ref="U122:U126"/>
    <mergeCell ref="U127:U131"/>
    <mergeCell ref="S87:S91"/>
    <mergeCell ref="O72:O76"/>
    <mergeCell ref="Q67:Q71"/>
    <mergeCell ref="Q72:Q76"/>
    <mergeCell ref="Q82:Q86"/>
    <mergeCell ref="Q87:Q91"/>
    <mergeCell ref="Q92:Q96"/>
    <mergeCell ref="Q97:Q101"/>
    <mergeCell ref="Q112:Q116"/>
    <mergeCell ref="I2:I6"/>
    <mergeCell ref="O22:O26"/>
    <mergeCell ref="O27:O31"/>
    <mergeCell ref="O62:O66"/>
    <mergeCell ref="O67:O71"/>
    <mergeCell ref="O92:O96"/>
    <mergeCell ref="O77:O81"/>
    <mergeCell ref="O82:O86"/>
    <mergeCell ref="O87:O91"/>
    <mergeCell ref="O42:O46"/>
    <mergeCell ref="K22:K26"/>
    <mergeCell ref="K27:K31"/>
    <mergeCell ref="K32:K36"/>
    <mergeCell ref="K37:K41"/>
    <mergeCell ref="K2:K6"/>
    <mergeCell ref="K7:K11"/>
    <mergeCell ref="K12:K16"/>
    <mergeCell ref="K42:K46"/>
    <mergeCell ref="K47:K51"/>
    <mergeCell ref="K52:K56"/>
    <mergeCell ref="K17:K21"/>
    <mergeCell ref="K57:K61"/>
    <mergeCell ref="K62:K66"/>
    <mergeCell ref="M2:M6"/>
    <mergeCell ref="G72:G76"/>
    <mergeCell ref="O97:O101"/>
    <mergeCell ref="O107:O111"/>
    <mergeCell ref="O127:O131"/>
    <mergeCell ref="K97:K101"/>
    <mergeCell ref="K102:K106"/>
    <mergeCell ref="K107:K111"/>
    <mergeCell ref="M92:M96"/>
    <mergeCell ref="M97:M101"/>
    <mergeCell ref="M102:M106"/>
    <mergeCell ref="M107:M111"/>
    <mergeCell ref="M112:M116"/>
    <mergeCell ref="I122:I126"/>
    <mergeCell ref="G102:G106"/>
    <mergeCell ref="K117:K121"/>
    <mergeCell ref="M82:M86"/>
    <mergeCell ref="I127:I131"/>
    <mergeCell ref="F97:F101"/>
    <mergeCell ref="G107:G111"/>
    <mergeCell ref="F107:F111"/>
    <mergeCell ref="F117:F121"/>
    <mergeCell ref="G142:G146"/>
    <mergeCell ref="F147:F151"/>
    <mergeCell ref="G117:G121"/>
    <mergeCell ref="G77:G81"/>
    <mergeCell ref="G82:G86"/>
    <mergeCell ref="B122:B126"/>
    <mergeCell ref="C122:C126"/>
    <mergeCell ref="B167:B171"/>
    <mergeCell ref="C167:C171"/>
    <mergeCell ref="G147:G151"/>
    <mergeCell ref="F167:F171"/>
    <mergeCell ref="G167:G171"/>
    <mergeCell ref="B147:B151"/>
    <mergeCell ref="C147:C151"/>
    <mergeCell ref="B142:B146"/>
    <mergeCell ref="F132:F136"/>
    <mergeCell ref="G132:G136"/>
    <mergeCell ref="F127:F131"/>
    <mergeCell ref="G127:G131"/>
    <mergeCell ref="C142:C146"/>
    <mergeCell ref="B132:B136"/>
    <mergeCell ref="C132:C136"/>
    <mergeCell ref="F142:F146"/>
    <mergeCell ref="C127:C131"/>
    <mergeCell ref="F122:F126"/>
    <mergeCell ref="G122:G126"/>
    <mergeCell ref="B127:B131"/>
    <mergeCell ref="B102:B106"/>
    <mergeCell ref="C102:C106"/>
    <mergeCell ref="B107:B111"/>
    <mergeCell ref="C107:C111"/>
    <mergeCell ref="B117:B121"/>
    <mergeCell ref="C117:C121"/>
    <mergeCell ref="B112:B116"/>
    <mergeCell ref="C112:C116"/>
    <mergeCell ref="B97:B101"/>
    <mergeCell ref="C97:C101"/>
    <mergeCell ref="B92:B96"/>
    <mergeCell ref="C92:C96"/>
    <mergeCell ref="F22:F26"/>
    <mergeCell ref="G97:G101"/>
    <mergeCell ref="F52:F56"/>
    <mergeCell ref="F57:F61"/>
    <mergeCell ref="F62:F66"/>
    <mergeCell ref="G22:G26"/>
    <mergeCell ref="F77:F81"/>
    <mergeCell ref="F82:F86"/>
    <mergeCell ref="G32:G36"/>
    <mergeCell ref="G37:G41"/>
    <mergeCell ref="F27:F31"/>
    <mergeCell ref="B87:B91"/>
    <mergeCell ref="C87:C91"/>
    <mergeCell ref="F87:F91"/>
    <mergeCell ref="B82:B86"/>
    <mergeCell ref="C42:C46"/>
    <mergeCell ref="B57:B61"/>
    <mergeCell ref="C57:C61"/>
    <mergeCell ref="B72:B76"/>
    <mergeCell ref="C72:C76"/>
    <mergeCell ref="G27:G31"/>
    <mergeCell ref="G42:G46"/>
    <mergeCell ref="C82:C86"/>
    <mergeCell ref="C62:C66"/>
    <mergeCell ref="B67:B71"/>
    <mergeCell ref="C67:C71"/>
    <mergeCell ref="C22:C26"/>
    <mergeCell ref="B27:B31"/>
    <mergeCell ref="C37:C41"/>
    <mergeCell ref="B12:B16"/>
    <mergeCell ref="C12:C16"/>
    <mergeCell ref="B17:B21"/>
    <mergeCell ref="C17:C21"/>
    <mergeCell ref="C27:C31"/>
    <mergeCell ref="B22:B26"/>
    <mergeCell ref="B37:B41"/>
    <mergeCell ref="B52:B56"/>
    <mergeCell ref="C52:C56"/>
    <mergeCell ref="B32:B36"/>
    <mergeCell ref="B42:B46"/>
    <mergeCell ref="B47:B51"/>
    <mergeCell ref="C47:C51"/>
    <mergeCell ref="C32:C36"/>
    <mergeCell ref="B77:B81"/>
    <mergeCell ref="C77:C81"/>
    <mergeCell ref="B62:B66"/>
    <mergeCell ref="B2:B6"/>
    <mergeCell ref="C2:C6"/>
    <mergeCell ref="B7:B11"/>
    <mergeCell ref="C7:C11"/>
    <mergeCell ref="G2:G6"/>
    <mergeCell ref="G7:G11"/>
    <mergeCell ref="F2:F6"/>
    <mergeCell ref="F7:F11"/>
    <mergeCell ref="G12:G16"/>
    <mergeCell ref="K132:K136"/>
    <mergeCell ref="K142:K146"/>
    <mergeCell ref="K147:K151"/>
    <mergeCell ref="K112:K116"/>
    <mergeCell ref="G17:G21"/>
    <mergeCell ref="F12:F16"/>
    <mergeCell ref="F17:F21"/>
    <mergeCell ref="F67:F71"/>
    <mergeCell ref="F72:F76"/>
    <mergeCell ref="F32:F36"/>
    <mergeCell ref="F37:F41"/>
    <mergeCell ref="F42:F46"/>
    <mergeCell ref="F47:F51"/>
    <mergeCell ref="G47:G51"/>
    <mergeCell ref="G52:G56"/>
    <mergeCell ref="G57:G61"/>
    <mergeCell ref="G62:G66"/>
    <mergeCell ref="F112:F116"/>
    <mergeCell ref="G112:G116"/>
    <mergeCell ref="G67:G71"/>
    <mergeCell ref="G87:G91"/>
    <mergeCell ref="F92:F96"/>
    <mergeCell ref="G92:G96"/>
    <mergeCell ref="F102:F106"/>
    <mergeCell ref="K67:K71"/>
    <mergeCell ref="K72:K76"/>
    <mergeCell ref="K77:K81"/>
    <mergeCell ref="K82:K86"/>
    <mergeCell ref="K87:K91"/>
    <mergeCell ref="K92:K96"/>
    <mergeCell ref="K122:K126"/>
    <mergeCell ref="K127:K131"/>
    <mergeCell ref="M7:M11"/>
    <mergeCell ref="M12:M16"/>
    <mergeCell ref="M17:M21"/>
    <mergeCell ref="M22:M26"/>
    <mergeCell ref="M27:M31"/>
    <mergeCell ref="M87:M91"/>
    <mergeCell ref="M32:M36"/>
    <mergeCell ref="M37:M41"/>
    <mergeCell ref="M42:M46"/>
    <mergeCell ref="M47:M51"/>
    <mergeCell ref="M52:M56"/>
    <mergeCell ref="M57:M61"/>
    <mergeCell ref="M62:M66"/>
    <mergeCell ref="M67:M71"/>
    <mergeCell ref="M72:M76"/>
    <mergeCell ref="M77:M81"/>
    <mergeCell ref="Q42:Q46"/>
    <mergeCell ref="Q47:Q51"/>
    <mergeCell ref="U167:U171"/>
    <mergeCell ref="U102:U106"/>
    <mergeCell ref="U107:U111"/>
    <mergeCell ref="M167:M171"/>
    <mergeCell ref="M117:M121"/>
    <mergeCell ref="M122:M126"/>
    <mergeCell ref="M127:M131"/>
    <mergeCell ref="M132:M136"/>
    <mergeCell ref="M142:M146"/>
    <mergeCell ref="Q107:Q111"/>
    <mergeCell ref="Q102:Q106"/>
    <mergeCell ref="Q132:Q136"/>
    <mergeCell ref="Q142:Q146"/>
    <mergeCell ref="M147:M151"/>
    <mergeCell ref="O142:O146"/>
    <mergeCell ref="O147:O151"/>
    <mergeCell ref="Q147:Q151"/>
    <mergeCell ref="U137:U141"/>
    <mergeCell ref="Q157:Q161"/>
    <mergeCell ref="S157:S161"/>
    <mergeCell ref="U157:U161"/>
    <mergeCell ref="Q77:Q81"/>
    <mergeCell ref="Q117:Q121"/>
    <mergeCell ref="Q122:Q126"/>
    <mergeCell ref="Q127:Q131"/>
    <mergeCell ref="Q137:Q141"/>
    <mergeCell ref="U2:U6"/>
    <mergeCell ref="U7:U11"/>
    <mergeCell ref="U12:U16"/>
    <mergeCell ref="U17:U21"/>
    <mergeCell ref="U22:U26"/>
    <mergeCell ref="U27:U31"/>
    <mergeCell ref="U82:U86"/>
    <mergeCell ref="U87:U91"/>
    <mergeCell ref="U32:U36"/>
    <mergeCell ref="U37:U41"/>
    <mergeCell ref="U42:U46"/>
    <mergeCell ref="U47:U51"/>
    <mergeCell ref="U52:U56"/>
    <mergeCell ref="U57:U61"/>
    <mergeCell ref="Q27:Q31"/>
    <mergeCell ref="Q52:Q56"/>
    <mergeCell ref="Q57:Q61"/>
    <mergeCell ref="Q62:Q66"/>
    <mergeCell ref="U97:U101"/>
    <mergeCell ref="U132:U136"/>
    <mergeCell ref="U142:U146"/>
    <mergeCell ref="U147:U151"/>
    <mergeCell ref="U62:U66"/>
    <mergeCell ref="U67:U71"/>
    <mergeCell ref="U72:U76"/>
    <mergeCell ref="U77:U81"/>
    <mergeCell ref="AA97:AA101"/>
    <mergeCell ref="AA102:AA106"/>
    <mergeCell ref="AA107:AA111"/>
    <mergeCell ref="AA112:AA116"/>
    <mergeCell ref="AA117:AA121"/>
    <mergeCell ref="AA122:AA126"/>
    <mergeCell ref="AA127:AA131"/>
    <mergeCell ref="AA132:AA136"/>
    <mergeCell ref="AA142:AA146"/>
    <mergeCell ref="AA147:AA151"/>
    <mergeCell ref="Y82:Y86"/>
    <mergeCell ref="Y87:Y91"/>
    <mergeCell ref="Y62:Y66"/>
    <mergeCell ref="Y67:Y71"/>
    <mergeCell ref="Y97:Y101"/>
    <mergeCell ref="Y102:Y106"/>
    <mergeCell ref="AA137:AA141"/>
    <mergeCell ref="U92:U96"/>
    <mergeCell ref="AA2:AA6"/>
    <mergeCell ref="AA7:AA11"/>
    <mergeCell ref="AA12:AA16"/>
    <mergeCell ref="AA17:AA21"/>
    <mergeCell ref="AA22:AA26"/>
    <mergeCell ref="AA27:AA31"/>
    <mergeCell ref="AA92:AA96"/>
    <mergeCell ref="AA37:AA41"/>
    <mergeCell ref="AA42:AA46"/>
    <mergeCell ref="AA47:AA51"/>
    <mergeCell ref="AA52:AA56"/>
    <mergeCell ref="AA57:AA61"/>
    <mergeCell ref="AA62:AA66"/>
    <mergeCell ref="AA67:AA71"/>
    <mergeCell ref="AA72:AA76"/>
    <mergeCell ref="AA77:AA81"/>
    <mergeCell ref="AA82:AA86"/>
    <mergeCell ref="AA87:AA91"/>
    <mergeCell ref="AA32:AA36"/>
    <mergeCell ref="S7:S11"/>
    <mergeCell ref="S12:S16"/>
    <mergeCell ref="S17:S21"/>
    <mergeCell ref="S22:S26"/>
    <mergeCell ref="S27:S31"/>
    <mergeCell ref="S32:S36"/>
    <mergeCell ref="S92:S96"/>
    <mergeCell ref="S37:S41"/>
    <mergeCell ref="S42:S46"/>
    <mergeCell ref="S47:S51"/>
    <mergeCell ref="S52:S56"/>
    <mergeCell ref="S57:S61"/>
    <mergeCell ref="S62:S66"/>
    <mergeCell ref="S97:S101"/>
    <mergeCell ref="S102:S106"/>
    <mergeCell ref="S107:S111"/>
    <mergeCell ref="S112:S116"/>
    <mergeCell ref="S117:S121"/>
    <mergeCell ref="S67:S71"/>
    <mergeCell ref="S72:S76"/>
    <mergeCell ref="S77:S81"/>
    <mergeCell ref="S82:S86"/>
    <mergeCell ref="S122:S126"/>
    <mergeCell ref="S127:S131"/>
    <mergeCell ref="S132:S136"/>
    <mergeCell ref="S142:S146"/>
    <mergeCell ref="S147:S151"/>
    <mergeCell ref="S167:S171"/>
    <mergeCell ref="S137:S141"/>
    <mergeCell ref="A137:A141"/>
    <mergeCell ref="C137:C141"/>
    <mergeCell ref="F137:F141"/>
    <mergeCell ref="G137:G141"/>
    <mergeCell ref="O137:O141"/>
    <mergeCell ref="K137:K141"/>
    <mergeCell ref="M137:M141"/>
    <mergeCell ref="B137:B141"/>
    <mergeCell ref="A162:A166"/>
    <mergeCell ref="B162:B166"/>
    <mergeCell ref="C162:C166"/>
    <mergeCell ref="F162:F166"/>
    <mergeCell ref="G162:G166"/>
    <mergeCell ref="O162:O166"/>
    <mergeCell ref="I162:I166"/>
    <mergeCell ref="Q167:Q171"/>
    <mergeCell ref="K167:K171"/>
    <mergeCell ref="W162:W166"/>
    <mergeCell ref="Y162:Y166"/>
    <mergeCell ref="AA162:AA166"/>
    <mergeCell ref="K162:K166"/>
    <mergeCell ref="M162:M166"/>
    <mergeCell ref="Q162:Q166"/>
    <mergeCell ref="S162:S166"/>
    <mergeCell ref="U162:U166"/>
    <mergeCell ref="A212:A216"/>
    <mergeCell ref="B212:B216"/>
    <mergeCell ref="C212:C216"/>
    <mergeCell ref="F212:F216"/>
    <mergeCell ref="G212:G216"/>
    <mergeCell ref="O212:O216"/>
    <mergeCell ref="K212:K216"/>
    <mergeCell ref="M212:M216"/>
    <mergeCell ref="I212:I216"/>
    <mergeCell ref="Q212:Q216"/>
    <mergeCell ref="S212:S216"/>
    <mergeCell ref="U212:U216"/>
    <mergeCell ref="W212:W216"/>
    <mergeCell ref="Y212:Y216"/>
    <mergeCell ref="AA212:AA216"/>
    <mergeCell ref="AA167:AA171"/>
    <mergeCell ref="W217:W221"/>
    <mergeCell ref="Y217:Y221"/>
    <mergeCell ref="AA217:AA221"/>
    <mergeCell ref="A222:A226"/>
    <mergeCell ref="B222:B226"/>
    <mergeCell ref="C222:C226"/>
    <mergeCell ref="F222:F226"/>
    <mergeCell ref="G222:G226"/>
    <mergeCell ref="O222:O226"/>
    <mergeCell ref="K222:K226"/>
    <mergeCell ref="I222:I226"/>
    <mergeCell ref="AA222:AA226"/>
    <mergeCell ref="M222:M226"/>
    <mergeCell ref="Q222:Q226"/>
    <mergeCell ref="S222:S226"/>
    <mergeCell ref="U222:U226"/>
    <mergeCell ref="W222:W226"/>
    <mergeCell ref="Y222:Y226"/>
    <mergeCell ref="A217:A221"/>
    <mergeCell ref="B217:B221"/>
    <mergeCell ref="C217:C221"/>
    <mergeCell ref="F217:F221"/>
    <mergeCell ref="G217:G221"/>
    <mergeCell ref="O217:O221"/>
    <mergeCell ref="Q217:Q221"/>
    <mergeCell ref="S217:S221"/>
    <mergeCell ref="U217:U221"/>
    <mergeCell ref="K217:K221"/>
    <mergeCell ref="M217:M221"/>
    <mergeCell ref="I217:I221"/>
    <mergeCell ref="Q227:Q231"/>
    <mergeCell ref="S227:S231"/>
    <mergeCell ref="U227:U231"/>
    <mergeCell ref="A227:A231"/>
    <mergeCell ref="B227:B231"/>
    <mergeCell ref="C227:C231"/>
    <mergeCell ref="F227:F231"/>
    <mergeCell ref="G227:G231"/>
    <mergeCell ref="O227:O231"/>
    <mergeCell ref="K227:K231"/>
    <mergeCell ref="M227:M231"/>
    <mergeCell ref="I227:I231"/>
    <mergeCell ref="A232:A236"/>
    <mergeCell ref="B232:B236"/>
    <mergeCell ref="C232:C236"/>
    <mergeCell ref="F232:F236"/>
    <mergeCell ref="G232:G236"/>
    <mergeCell ref="O232:O236"/>
    <mergeCell ref="K232:K236"/>
    <mergeCell ref="M232:M236"/>
    <mergeCell ref="I232:I236"/>
    <mergeCell ref="AA237:AA241"/>
    <mergeCell ref="M237:M241"/>
    <mergeCell ref="Q237:Q241"/>
    <mergeCell ref="S237:S241"/>
    <mergeCell ref="U237:U241"/>
    <mergeCell ref="W237:W241"/>
    <mergeCell ref="Y237:Y241"/>
    <mergeCell ref="W227:W231"/>
    <mergeCell ref="Y227:Y231"/>
    <mergeCell ref="AA227:AA231"/>
    <mergeCell ref="Q232:Q236"/>
    <mergeCell ref="S232:S236"/>
    <mergeCell ref="U232:U236"/>
    <mergeCell ref="W232:W236"/>
    <mergeCell ref="Y232:Y236"/>
    <mergeCell ref="AA232:AA236"/>
    <mergeCell ref="O237:O241"/>
    <mergeCell ref="K237:K241"/>
    <mergeCell ref="I237:I241"/>
    <mergeCell ref="I242:I246"/>
    <mergeCell ref="I247:I251"/>
    <mergeCell ref="F252:F256"/>
    <mergeCell ref="G252:G256"/>
    <mergeCell ref="I252:I256"/>
    <mergeCell ref="F262:F266"/>
    <mergeCell ref="G262:G266"/>
    <mergeCell ref="I262:I266"/>
    <mergeCell ref="K262:K266"/>
    <mergeCell ref="W277:W281"/>
    <mergeCell ref="Y277:Y281"/>
    <mergeCell ref="AA277:AA281"/>
    <mergeCell ref="A282:A286"/>
    <mergeCell ref="B282:B286"/>
    <mergeCell ref="C282:C286"/>
    <mergeCell ref="F282:F286"/>
    <mergeCell ref="G282:G286"/>
    <mergeCell ref="I282:I286"/>
    <mergeCell ref="K282:K286"/>
    <mergeCell ref="M282:M286"/>
    <mergeCell ref="O282:O286"/>
    <mergeCell ref="Q282:Q286"/>
    <mergeCell ref="S282:S286"/>
    <mergeCell ref="U282:U286"/>
    <mergeCell ref="W282:W286"/>
    <mergeCell ref="Y282:Y286"/>
    <mergeCell ref="AA282:AA286"/>
    <mergeCell ref="A277:A281"/>
    <mergeCell ref="B277:B281"/>
    <mergeCell ref="C277:C281"/>
  </mergeCells>
  <phoneticPr fontId="3" type="noConversion"/>
  <conditionalFormatting sqref="G2:G296">
    <cfRule type="cellIs" dxfId="0" priority="43" stopIfTrue="1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1"/>
  <sheetViews>
    <sheetView showGridLines="0" workbookViewId="0">
      <selection activeCell="D3" sqref="D3"/>
    </sheetView>
  </sheetViews>
  <sheetFormatPr defaultRowHeight="12.7" x14ac:dyDescent="0.4"/>
  <cols>
    <col min="1" max="1" width="7.3515625" bestFit="1" customWidth="1"/>
    <col min="2" max="2" width="34.17578125" bestFit="1" customWidth="1"/>
    <col min="3" max="3" width="25.17578125" customWidth="1"/>
    <col min="4" max="4" width="8.3515625" style="1" customWidth="1"/>
  </cols>
  <sheetData>
    <row r="1" spans="1:4" ht="13.7" x14ac:dyDescent="0.4">
      <c r="B1" s="8"/>
      <c r="C1" s="8"/>
    </row>
    <row r="2" spans="1:4" ht="14.35" x14ac:dyDescent="0.5">
      <c r="A2" s="112" t="s">
        <v>240</v>
      </c>
      <c r="B2" s="9" t="s">
        <v>22</v>
      </c>
      <c r="C2" s="9" t="s">
        <v>23</v>
      </c>
      <c r="D2" s="9" t="s">
        <v>33</v>
      </c>
    </row>
    <row r="3" spans="1:4" ht="14.35" x14ac:dyDescent="0.5">
      <c r="A3" s="113">
        <v>1</v>
      </c>
      <c r="B3" s="138" t="s">
        <v>189</v>
      </c>
      <c r="C3" s="114" t="s">
        <v>13</v>
      </c>
      <c r="D3" s="50">
        <f>VLOOKUP(B3,Teams!B$1:AA$296,22,FALSE)</f>
        <v>424</v>
      </c>
    </row>
    <row r="4" spans="1:4" ht="14.35" x14ac:dyDescent="0.5">
      <c r="A4" s="115">
        <v>2</v>
      </c>
      <c r="B4" s="116" t="s">
        <v>233</v>
      </c>
      <c r="C4" s="117" t="s">
        <v>154</v>
      </c>
      <c r="D4" s="47">
        <f>VLOOKUP(B4,Teams!B$1:AA$296,22,FALSE)</f>
        <v>384</v>
      </c>
    </row>
    <row r="5" spans="1:4" ht="14.35" x14ac:dyDescent="0.5">
      <c r="A5" s="115">
        <v>3</v>
      </c>
      <c r="B5" s="108" t="s">
        <v>225</v>
      </c>
      <c r="C5" s="106" t="s">
        <v>223</v>
      </c>
      <c r="D5" s="47">
        <f>VLOOKUP(B5,Teams!B$1:AA$296,22,FALSE)</f>
        <v>382</v>
      </c>
    </row>
    <row r="6" spans="1:4" ht="14.35" x14ac:dyDescent="0.5">
      <c r="A6" s="115">
        <v>4</v>
      </c>
      <c r="B6" s="108" t="s">
        <v>190</v>
      </c>
      <c r="C6" s="106" t="s">
        <v>13</v>
      </c>
      <c r="D6" s="47">
        <f>VLOOKUP(B6,Teams!B$1:AA$296,22,FALSE)</f>
        <v>376</v>
      </c>
    </row>
    <row r="7" spans="1:4" ht="14.35" x14ac:dyDescent="0.5">
      <c r="A7" s="115">
        <v>5</v>
      </c>
      <c r="B7" s="116" t="s">
        <v>208</v>
      </c>
      <c r="C7" s="117" t="s">
        <v>92</v>
      </c>
      <c r="D7" s="47">
        <f>VLOOKUP(B7,Teams!B$1:AA$296,22,FALSE)</f>
        <v>368</v>
      </c>
    </row>
    <row r="8" spans="1:4" ht="14.35" x14ac:dyDescent="0.5">
      <c r="A8" s="115">
        <v>6</v>
      </c>
      <c r="B8" s="108" t="s">
        <v>212</v>
      </c>
      <c r="C8" s="106" t="s">
        <v>78</v>
      </c>
      <c r="D8" s="47">
        <f>VLOOKUP(B8,Teams!B$1:AA$296,22,FALSE)</f>
        <v>367</v>
      </c>
    </row>
    <row r="9" spans="1:4" ht="14.35" x14ac:dyDescent="0.5">
      <c r="A9" s="115">
        <v>7</v>
      </c>
      <c r="B9" s="116" t="s">
        <v>236</v>
      </c>
      <c r="C9" s="117" t="s">
        <v>110</v>
      </c>
      <c r="D9" s="47">
        <f>VLOOKUP(B9,Teams!B$1:AA$296,22,FALSE)</f>
        <v>357</v>
      </c>
    </row>
    <row r="10" spans="1:4" ht="14.35" x14ac:dyDescent="0.5">
      <c r="A10" s="115">
        <v>8</v>
      </c>
      <c r="B10" s="116" t="s">
        <v>218</v>
      </c>
      <c r="C10" s="117" t="s">
        <v>52</v>
      </c>
      <c r="D10" s="47">
        <f>VLOOKUP(B10,Teams!B$1:AA$296,22,FALSE)</f>
        <v>293</v>
      </c>
    </row>
    <row r="11" spans="1:4" ht="14.35" x14ac:dyDescent="0.5">
      <c r="A11" s="115">
        <v>9</v>
      </c>
      <c r="B11" s="108" t="s">
        <v>232</v>
      </c>
      <c r="C11" s="106" t="s">
        <v>17</v>
      </c>
      <c r="D11" s="47">
        <f>VLOOKUP(B11,Teams!B$1:AA$296,22,FALSE)</f>
        <v>282</v>
      </c>
    </row>
    <row r="12" spans="1:4" ht="14.35" x14ac:dyDescent="0.5">
      <c r="A12" s="115">
        <v>10</v>
      </c>
      <c r="B12" s="108" t="s">
        <v>235</v>
      </c>
      <c r="C12" s="106" t="s">
        <v>110</v>
      </c>
      <c r="D12" s="47">
        <f>VLOOKUP(B12,Teams!B$1:AA$296,22,FALSE)</f>
        <v>281</v>
      </c>
    </row>
    <row r="13" spans="1:4" ht="14.35" x14ac:dyDescent="0.5">
      <c r="A13" s="115">
        <v>11</v>
      </c>
      <c r="B13" s="118" t="s">
        <v>198</v>
      </c>
      <c r="C13" s="115" t="s">
        <v>48</v>
      </c>
      <c r="D13" s="47">
        <f>VLOOKUP(B13,Teams!B$1:AA$296,22,FALSE)</f>
        <v>274</v>
      </c>
    </row>
    <row r="14" spans="1:4" ht="14.35" x14ac:dyDescent="0.5">
      <c r="A14" s="115">
        <v>12</v>
      </c>
      <c r="B14" s="116" t="s">
        <v>246</v>
      </c>
      <c r="C14" s="117" t="s">
        <v>105</v>
      </c>
      <c r="D14" s="47">
        <f>VLOOKUP(B14,Teams!B$1:AA$296,22,FALSE)</f>
        <v>271</v>
      </c>
    </row>
    <row r="15" spans="1:4" ht="14.35" x14ac:dyDescent="0.5">
      <c r="A15" s="115">
        <v>13</v>
      </c>
      <c r="B15" s="108" t="s">
        <v>238</v>
      </c>
      <c r="C15" s="106" t="s">
        <v>78</v>
      </c>
      <c r="D15" s="47">
        <f>VLOOKUP(B15,Teams!B$1:AA$296,22,FALSE)</f>
        <v>270</v>
      </c>
    </row>
    <row r="16" spans="1:4" ht="14.35" x14ac:dyDescent="0.5">
      <c r="A16" s="115">
        <v>14</v>
      </c>
      <c r="B16" s="116" t="s">
        <v>230</v>
      </c>
      <c r="C16" s="117" t="s">
        <v>109</v>
      </c>
      <c r="D16" s="47">
        <f>VLOOKUP(B16,Teams!B$1:AA$296,22,FALSE)</f>
        <v>268</v>
      </c>
    </row>
    <row r="17" spans="1:4" ht="14.35" x14ac:dyDescent="0.5">
      <c r="A17" s="115">
        <v>15</v>
      </c>
      <c r="B17" s="116" t="s">
        <v>177</v>
      </c>
      <c r="C17" s="117" t="s">
        <v>77</v>
      </c>
      <c r="D17" s="47">
        <f>VLOOKUP(B17,Teams!B$1:AA$296,22,FALSE)</f>
        <v>255</v>
      </c>
    </row>
    <row r="18" spans="1:4" ht="14.35" x14ac:dyDescent="0.5">
      <c r="A18" s="115">
        <v>16</v>
      </c>
      <c r="B18" s="116" t="s">
        <v>202</v>
      </c>
      <c r="C18" s="117" t="s">
        <v>68</v>
      </c>
      <c r="D18" s="47">
        <f>VLOOKUP(B18,Teams!B$1:AA$296,22,FALSE)</f>
        <v>255</v>
      </c>
    </row>
    <row r="19" spans="1:4" ht="14.35" x14ac:dyDescent="0.5">
      <c r="A19" s="115">
        <v>17</v>
      </c>
      <c r="B19" s="108" t="s">
        <v>211</v>
      </c>
      <c r="C19" s="106" t="s">
        <v>210</v>
      </c>
      <c r="D19" s="47">
        <f>VLOOKUP(B19,Teams!B$1:AA$296,22,FALSE)</f>
        <v>248</v>
      </c>
    </row>
    <row r="20" spans="1:4" ht="14.35" x14ac:dyDescent="0.5">
      <c r="A20" s="115">
        <v>18</v>
      </c>
      <c r="B20" s="108" t="s">
        <v>192</v>
      </c>
      <c r="C20" s="106" t="s">
        <v>56</v>
      </c>
      <c r="D20" s="47">
        <f>VLOOKUP(B20,Teams!B$1:AA$296,22,FALSE)</f>
        <v>245</v>
      </c>
    </row>
    <row r="21" spans="1:4" ht="14.35" x14ac:dyDescent="0.5">
      <c r="A21" s="115">
        <v>19</v>
      </c>
      <c r="B21" s="108" t="s">
        <v>201</v>
      </c>
      <c r="C21" s="106" t="s">
        <v>6</v>
      </c>
      <c r="D21" s="47">
        <f>VLOOKUP(B21,Teams!B$1:AA$296,22,FALSE)</f>
        <v>239</v>
      </c>
    </row>
    <row r="22" spans="1:4" ht="14.35" x14ac:dyDescent="0.5">
      <c r="A22" s="115">
        <v>20</v>
      </c>
      <c r="B22" s="116" t="s">
        <v>227</v>
      </c>
      <c r="C22" s="117" t="s">
        <v>8</v>
      </c>
      <c r="D22" s="47">
        <f>VLOOKUP(B22,Teams!B$1:AA$296,22,FALSE)</f>
        <v>222</v>
      </c>
    </row>
    <row r="23" spans="1:4" ht="14.35" x14ac:dyDescent="0.5">
      <c r="A23" s="115">
        <v>21</v>
      </c>
      <c r="B23" s="108" t="s">
        <v>203</v>
      </c>
      <c r="C23" s="106" t="s">
        <v>147</v>
      </c>
      <c r="D23" s="47">
        <f>VLOOKUP(B23,Teams!B$1:AA$296,22,FALSE)</f>
        <v>198</v>
      </c>
    </row>
    <row r="24" spans="1:4" ht="14.35" x14ac:dyDescent="0.5">
      <c r="A24" s="115">
        <v>22</v>
      </c>
      <c r="B24" s="108" t="s">
        <v>204</v>
      </c>
      <c r="C24" s="106" t="s">
        <v>12</v>
      </c>
      <c r="D24" s="47">
        <f>VLOOKUP(B24,Teams!B$1:AA$296,22,FALSE)</f>
        <v>197</v>
      </c>
    </row>
    <row r="25" spans="1:4" ht="14.35" x14ac:dyDescent="0.5">
      <c r="A25" s="115">
        <v>23</v>
      </c>
      <c r="B25" s="116" t="s">
        <v>224</v>
      </c>
      <c r="C25" s="117" t="s">
        <v>223</v>
      </c>
      <c r="D25" s="47">
        <f>VLOOKUP(B25,Teams!B$1:AA$296,22,FALSE)</f>
        <v>196</v>
      </c>
    </row>
    <row r="26" spans="1:4" ht="14.35" x14ac:dyDescent="0.5">
      <c r="A26" s="115">
        <v>24</v>
      </c>
      <c r="B26" s="108" t="s">
        <v>185</v>
      </c>
      <c r="C26" s="106" t="s">
        <v>127</v>
      </c>
      <c r="D26" s="47">
        <f>VLOOKUP(B26,Teams!B$1:AA$296,22,FALSE)</f>
        <v>194</v>
      </c>
    </row>
    <row r="27" spans="1:4" ht="14.35" x14ac:dyDescent="0.5">
      <c r="A27" s="115">
        <v>25</v>
      </c>
      <c r="B27" s="116" t="s">
        <v>196</v>
      </c>
      <c r="C27" s="117" t="s">
        <v>123</v>
      </c>
      <c r="D27" s="47">
        <f>VLOOKUP(B27,Teams!B$1:AA$296,22,FALSE)</f>
        <v>193</v>
      </c>
    </row>
    <row r="28" spans="1:4" ht="14.35" x14ac:dyDescent="0.5">
      <c r="A28" s="115">
        <v>26</v>
      </c>
      <c r="B28" s="108" t="s">
        <v>191</v>
      </c>
      <c r="C28" s="106" t="s">
        <v>56</v>
      </c>
      <c r="D28" s="47">
        <f>VLOOKUP(B28,Teams!B$1:AA$296,22,FALSE)</f>
        <v>193</v>
      </c>
    </row>
    <row r="29" spans="1:4" ht="14.35" x14ac:dyDescent="0.5">
      <c r="A29" s="115">
        <v>27</v>
      </c>
      <c r="B29" s="108" t="s">
        <v>215</v>
      </c>
      <c r="C29" s="106" t="s">
        <v>94</v>
      </c>
      <c r="D29" s="47">
        <f>VLOOKUP(B29,Teams!B$1:AA$296,22,FALSE)</f>
        <v>192</v>
      </c>
    </row>
    <row r="30" spans="1:4" ht="14.35" x14ac:dyDescent="0.5">
      <c r="A30" s="115">
        <v>28</v>
      </c>
      <c r="B30" s="108" t="s">
        <v>137</v>
      </c>
      <c r="C30" s="106" t="s">
        <v>12</v>
      </c>
      <c r="D30" s="47">
        <f>VLOOKUP(B30,Teams!B$1:AA$296,22,FALSE)</f>
        <v>191</v>
      </c>
    </row>
    <row r="31" spans="1:4" ht="14.35" x14ac:dyDescent="0.5">
      <c r="A31" s="115">
        <v>29</v>
      </c>
      <c r="B31" s="116" t="s">
        <v>197</v>
      </c>
      <c r="C31" s="117" t="s">
        <v>123</v>
      </c>
      <c r="D31" s="47">
        <f>VLOOKUP(B31,Teams!B$1:AA$296,22,FALSE)</f>
        <v>191</v>
      </c>
    </row>
    <row r="32" spans="1:4" ht="14.35" x14ac:dyDescent="0.5">
      <c r="A32" s="115">
        <v>30</v>
      </c>
      <c r="B32" s="116" t="s">
        <v>222</v>
      </c>
      <c r="C32" s="117" t="s">
        <v>111</v>
      </c>
      <c r="D32" s="47">
        <f>VLOOKUP(B32,Teams!B$1:AA$296,22,FALSE)</f>
        <v>190</v>
      </c>
    </row>
    <row r="33" spans="1:4" ht="14.35" x14ac:dyDescent="0.5">
      <c r="A33" s="115">
        <v>31</v>
      </c>
      <c r="B33" s="116" t="s">
        <v>194</v>
      </c>
      <c r="C33" s="117" t="s">
        <v>83</v>
      </c>
      <c r="D33" s="47">
        <f>VLOOKUP(B33,Teams!B$1:AA$296,22,FALSE)</f>
        <v>187</v>
      </c>
    </row>
    <row r="34" spans="1:4" ht="14.35" x14ac:dyDescent="0.5">
      <c r="A34" s="115">
        <v>32</v>
      </c>
      <c r="B34" s="108" t="s">
        <v>187</v>
      </c>
      <c r="C34" s="106" t="s">
        <v>127</v>
      </c>
      <c r="D34" s="47">
        <f>VLOOKUP(B34,Teams!B$1:AA$296,22,FALSE)</f>
        <v>182</v>
      </c>
    </row>
    <row r="35" spans="1:4" ht="14.35" x14ac:dyDescent="0.5">
      <c r="A35" s="115">
        <v>33</v>
      </c>
      <c r="B35" s="116" t="s">
        <v>200</v>
      </c>
      <c r="C35" s="117" t="s">
        <v>152</v>
      </c>
      <c r="D35" s="47">
        <f>VLOOKUP(B35,Teams!B$1:AA$296,22,FALSE)</f>
        <v>181</v>
      </c>
    </row>
    <row r="36" spans="1:4" ht="14.35" x14ac:dyDescent="0.5">
      <c r="A36" s="115">
        <v>34</v>
      </c>
      <c r="B36" s="108" t="s">
        <v>219</v>
      </c>
      <c r="C36" s="106" t="s">
        <v>130</v>
      </c>
      <c r="D36" s="47">
        <f>VLOOKUP(B36,Teams!B$1:AA$296,22,FALSE)</f>
        <v>181</v>
      </c>
    </row>
    <row r="37" spans="1:4" ht="14.35" x14ac:dyDescent="0.5">
      <c r="A37" s="115">
        <v>35</v>
      </c>
      <c r="B37" s="108" t="s">
        <v>217</v>
      </c>
      <c r="C37" s="106" t="s">
        <v>52</v>
      </c>
      <c r="D37" s="47">
        <f>VLOOKUP(B37,Teams!B$1:AA$296,22,FALSE)</f>
        <v>179</v>
      </c>
    </row>
    <row r="38" spans="1:4" ht="14.35" x14ac:dyDescent="0.5">
      <c r="A38" s="115">
        <v>36</v>
      </c>
      <c r="B38" s="108" t="s">
        <v>207</v>
      </c>
      <c r="C38" s="106" t="s">
        <v>20</v>
      </c>
      <c r="D38" s="47">
        <f>VLOOKUP(B38,Teams!B$1:AA$296,22,FALSE)</f>
        <v>178</v>
      </c>
    </row>
    <row r="39" spans="1:4" ht="14.35" x14ac:dyDescent="0.5">
      <c r="A39" s="115">
        <v>37</v>
      </c>
      <c r="B39" s="116" t="s">
        <v>206</v>
      </c>
      <c r="C39" s="117" t="s">
        <v>5</v>
      </c>
      <c r="D39" s="47">
        <f>VLOOKUP(B39,Teams!B$1:AA$296,22,FALSE)</f>
        <v>175</v>
      </c>
    </row>
    <row r="40" spans="1:4" ht="14.35" x14ac:dyDescent="0.5">
      <c r="A40" s="115">
        <v>38</v>
      </c>
      <c r="B40" s="118" t="s">
        <v>199</v>
      </c>
      <c r="C40" s="115" t="s">
        <v>48</v>
      </c>
      <c r="D40" s="47">
        <f>VLOOKUP(B40,Teams!B$1:AA$296,22,FALSE)</f>
        <v>175</v>
      </c>
    </row>
    <row r="41" spans="1:4" ht="14.35" x14ac:dyDescent="0.5">
      <c r="A41" s="115">
        <v>39</v>
      </c>
      <c r="B41" s="108" t="s">
        <v>193</v>
      </c>
      <c r="C41" s="106" t="s">
        <v>66</v>
      </c>
      <c r="D41" s="47">
        <f>VLOOKUP(B41,Teams!B$1:AA$296,22,FALSE)</f>
        <v>175</v>
      </c>
    </row>
    <row r="42" spans="1:4" ht="14.35" x14ac:dyDescent="0.5">
      <c r="A42" s="115">
        <v>40</v>
      </c>
      <c r="B42" s="116" t="s">
        <v>182</v>
      </c>
      <c r="C42" s="117" t="s">
        <v>181</v>
      </c>
      <c r="D42" s="47">
        <f>VLOOKUP(B42,Teams!B$1:AA$296,22,FALSE)</f>
        <v>173</v>
      </c>
    </row>
    <row r="43" spans="1:4" ht="14.35" x14ac:dyDescent="0.5">
      <c r="A43" s="115">
        <v>41</v>
      </c>
      <c r="B43" s="116" t="s">
        <v>184</v>
      </c>
      <c r="C43" s="117" t="s">
        <v>90</v>
      </c>
      <c r="D43" s="47">
        <f>VLOOKUP(B43,Teams!B$1:AA$296,22,FALSE)</f>
        <v>169</v>
      </c>
    </row>
    <row r="44" spans="1:4" ht="14.35" x14ac:dyDescent="0.5">
      <c r="A44" s="115">
        <v>42</v>
      </c>
      <c r="B44" s="108" t="s">
        <v>179</v>
      </c>
      <c r="C44" s="106" t="s">
        <v>77</v>
      </c>
      <c r="D44" s="47">
        <f>VLOOKUP(B44,Teams!B$1:AA$296,22,FALSE)</f>
        <v>169</v>
      </c>
    </row>
    <row r="45" spans="1:4" ht="14.35" x14ac:dyDescent="0.5">
      <c r="A45" s="115">
        <v>43</v>
      </c>
      <c r="B45" s="116" t="s">
        <v>209</v>
      </c>
      <c r="C45" s="117" t="s">
        <v>210</v>
      </c>
      <c r="D45" s="47">
        <f>VLOOKUP(B45,Teams!B$1:AA$296,22,FALSE)</f>
        <v>160</v>
      </c>
    </row>
    <row r="46" spans="1:4" ht="14.35" x14ac:dyDescent="0.5">
      <c r="A46" s="115">
        <v>44</v>
      </c>
      <c r="B46" s="108" t="s">
        <v>213</v>
      </c>
      <c r="C46" s="106" t="s">
        <v>78</v>
      </c>
      <c r="D46" s="47">
        <f>VLOOKUP(B46,Teams!B$1:AA$296,22,FALSE)</f>
        <v>146</v>
      </c>
    </row>
    <row r="47" spans="1:4" ht="14.35" x14ac:dyDescent="0.5">
      <c r="A47" s="115">
        <v>45</v>
      </c>
      <c r="B47" s="116" t="s">
        <v>237</v>
      </c>
      <c r="C47" s="117" t="s">
        <v>173</v>
      </c>
      <c r="D47" s="47">
        <f>VLOOKUP(B47,Teams!B$1:AA$296,22,FALSE)</f>
        <v>98</v>
      </c>
    </row>
    <row r="48" spans="1:4" ht="14.35" x14ac:dyDescent="0.5">
      <c r="A48" s="115">
        <v>46</v>
      </c>
      <c r="B48" s="116" t="s">
        <v>216</v>
      </c>
      <c r="C48" s="117" t="s">
        <v>52</v>
      </c>
      <c r="D48" s="47">
        <f>VLOOKUP(B48,Teams!B$1:AA$296,22,FALSE)</f>
        <v>97</v>
      </c>
    </row>
    <row r="49" spans="1:4" ht="14.35" x14ac:dyDescent="0.5">
      <c r="A49" s="115">
        <v>47</v>
      </c>
      <c r="B49" s="116" t="s">
        <v>214</v>
      </c>
      <c r="C49" s="117" t="s">
        <v>92</v>
      </c>
      <c r="D49" s="47">
        <f>VLOOKUP(B49,Teams!B$1:AA$296,22,FALSE)</f>
        <v>97</v>
      </c>
    </row>
    <row r="50" spans="1:4" ht="14.35" x14ac:dyDescent="0.5">
      <c r="A50" s="115">
        <v>48</v>
      </c>
      <c r="B50" s="116" t="s">
        <v>231</v>
      </c>
      <c r="C50" s="117" t="s">
        <v>109</v>
      </c>
      <c r="D50" s="47">
        <f>VLOOKUP(B50,Teams!B$1:AA$296,22,FALSE)</f>
        <v>96</v>
      </c>
    </row>
    <row r="51" spans="1:4" ht="14.35" x14ac:dyDescent="0.5">
      <c r="A51" s="115">
        <v>49</v>
      </c>
      <c r="B51" s="116" t="s">
        <v>239</v>
      </c>
      <c r="C51" s="117" t="s">
        <v>149</v>
      </c>
      <c r="D51" s="47">
        <f>VLOOKUP(B51,Teams!B$1:AA$296,22,FALSE)</f>
        <v>95</v>
      </c>
    </row>
    <row r="52" spans="1:4" ht="14.35" x14ac:dyDescent="0.5">
      <c r="A52" s="115">
        <v>50</v>
      </c>
      <c r="B52" s="116" t="s">
        <v>183</v>
      </c>
      <c r="C52" s="117" t="s">
        <v>181</v>
      </c>
      <c r="D52" s="47">
        <f>VLOOKUP(B52,Teams!B$1:AA$296,22,FALSE)</f>
        <v>92</v>
      </c>
    </row>
    <row r="53" spans="1:4" ht="14.35" x14ac:dyDescent="0.5">
      <c r="A53" s="115">
        <v>51</v>
      </c>
      <c r="B53" s="122" t="s">
        <v>228</v>
      </c>
      <c r="C53" s="121" t="s">
        <v>11</v>
      </c>
      <c r="D53" s="47">
        <f>VLOOKUP(B53,Teams!B$1:AA$296,22,FALSE)</f>
        <v>92</v>
      </c>
    </row>
    <row r="54" spans="1:4" ht="14.35" x14ac:dyDescent="0.5">
      <c r="A54" s="115">
        <v>52</v>
      </c>
      <c r="B54" s="122" t="s">
        <v>234</v>
      </c>
      <c r="C54" s="121" t="s">
        <v>154</v>
      </c>
      <c r="D54" s="47">
        <f>VLOOKUP(B54,Teams!B$1:AA$296,22,FALSE)</f>
        <v>90</v>
      </c>
    </row>
    <row r="55" spans="1:4" ht="14.35" x14ac:dyDescent="0.5">
      <c r="A55" s="115">
        <v>53</v>
      </c>
      <c r="B55" s="122" t="s">
        <v>180</v>
      </c>
      <c r="C55" s="121" t="s">
        <v>5</v>
      </c>
      <c r="D55" s="47">
        <f>VLOOKUP(B55,Teams!B$1:AA$296,22,FALSE)</f>
        <v>90</v>
      </c>
    </row>
    <row r="56" spans="1:4" ht="14.35" x14ac:dyDescent="0.5">
      <c r="A56" s="115">
        <v>54</v>
      </c>
      <c r="B56" s="109" t="s">
        <v>226</v>
      </c>
      <c r="C56" s="107" t="s">
        <v>135</v>
      </c>
      <c r="D56" s="47">
        <f>VLOOKUP(B56,Teams!B$1:AA$296,22,FALSE)</f>
        <v>87</v>
      </c>
    </row>
    <row r="57" spans="1:4" ht="14.35" x14ac:dyDescent="0.5">
      <c r="A57" s="115">
        <v>55</v>
      </c>
      <c r="B57" s="122" t="s">
        <v>205</v>
      </c>
      <c r="C57" s="121" t="s">
        <v>5</v>
      </c>
      <c r="D57" s="47">
        <f>VLOOKUP(B57,Teams!B$1:AA$296,22,FALSE)</f>
        <v>83</v>
      </c>
    </row>
    <row r="58" spans="1:4" ht="14.35" x14ac:dyDescent="0.5">
      <c r="A58" s="115">
        <v>56</v>
      </c>
      <c r="B58" s="122" t="s">
        <v>178</v>
      </c>
      <c r="C58" s="121" t="s">
        <v>77</v>
      </c>
      <c r="D58" s="47">
        <f>VLOOKUP(B58,Teams!B$1:AA$296,22,FALSE)</f>
        <v>76</v>
      </c>
    </row>
    <row r="59" spans="1:4" ht="14.35" x14ac:dyDescent="0.5">
      <c r="A59" s="115">
        <v>57</v>
      </c>
      <c r="B59" s="109" t="s">
        <v>229</v>
      </c>
      <c r="C59" s="107" t="s">
        <v>109</v>
      </c>
      <c r="D59" s="47">
        <f>VLOOKUP(B59,Teams!B$1:AA$296,22,FALSE)</f>
        <v>0</v>
      </c>
    </row>
    <row r="60" spans="1:4" ht="14.35" x14ac:dyDescent="0.5">
      <c r="A60" s="115">
        <v>58</v>
      </c>
      <c r="B60" s="109" t="s">
        <v>188</v>
      </c>
      <c r="C60" s="107" t="s">
        <v>13</v>
      </c>
      <c r="D60" s="47">
        <f>VLOOKUP(B60,Teams!B$1:AA$296,22,FALSE)</f>
        <v>0</v>
      </c>
    </row>
    <row r="61" spans="1:4" ht="14.35" x14ac:dyDescent="0.5">
      <c r="A61" s="123">
        <v>59</v>
      </c>
      <c r="B61" s="124" t="s">
        <v>195</v>
      </c>
      <c r="C61" s="125" t="s">
        <v>83</v>
      </c>
      <c r="D61" s="47">
        <f>VLOOKUP(B61,Teams!B$1:AA$296,22,FALSE)</f>
        <v>0</v>
      </c>
    </row>
  </sheetData>
  <sortState xmlns:xlrd2="http://schemas.microsoft.com/office/spreadsheetml/2017/richdata2" ref="B3:D61">
    <sortCondition descending="1" ref="D3:D61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1"/>
  <sheetViews>
    <sheetView showGridLines="0" workbookViewId="0">
      <selection activeCell="B11" sqref="B11"/>
    </sheetView>
  </sheetViews>
  <sheetFormatPr defaultRowHeight="12.7" x14ac:dyDescent="0.4"/>
  <cols>
    <col min="1" max="1" width="7.3515625" bestFit="1" customWidth="1"/>
    <col min="2" max="2" width="34.29296875" customWidth="1"/>
    <col min="3" max="3" width="21.8203125" customWidth="1"/>
    <col min="4" max="4" width="7.17578125" bestFit="1" customWidth="1"/>
  </cols>
  <sheetData>
    <row r="1" spans="1:4" ht="13.7" x14ac:dyDescent="0.4">
      <c r="B1" s="8"/>
    </row>
    <row r="2" spans="1:4" ht="14.35" x14ac:dyDescent="0.5">
      <c r="A2" s="112" t="s">
        <v>240</v>
      </c>
      <c r="B2" s="9" t="s">
        <v>22</v>
      </c>
      <c r="C2" s="9" t="s">
        <v>23</v>
      </c>
      <c r="D2" s="10" t="s">
        <v>34</v>
      </c>
    </row>
    <row r="3" spans="1:4" ht="14.35" x14ac:dyDescent="0.5">
      <c r="A3" s="113">
        <v>1</v>
      </c>
      <c r="B3" s="114" t="s">
        <v>182</v>
      </c>
      <c r="C3" s="114" t="s">
        <v>181</v>
      </c>
      <c r="D3" s="200">
        <f>VLOOKUP(B3,Teams!B$1:AA$296,24,FALSE)</f>
        <v>436</v>
      </c>
    </row>
    <row r="4" spans="1:4" ht="14.35" x14ac:dyDescent="0.5">
      <c r="A4" s="115">
        <v>2</v>
      </c>
      <c r="B4" s="106" t="s">
        <v>212</v>
      </c>
      <c r="C4" s="106" t="s">
        <v>78</v>
      </c>
      <c r="D4" s="201">
        <f>VLOOKUP(B4,Teams!B$1:AA$296,24,FALSE)</f>
        <v>429</v>
      </c>
    </row>
    <row r="5" spans="1:4" ht="14.35" x14ac:dyDescent="0.5">
      <c r="A5" s="115">
        <v>3</v>
      </c>
      <c r="B5" s="117" t="s">
        <v>231</v>
      </c>
      <c r="C5" s="117" t="s">
        <v>109</v>
      </c>
      <c r="D5" s="201">
        <f>VLOOKUP(B5,Teams!B$1:AA$296,24,FALSE)</f>
        <v>390</v>
      </c>
    </row>
    <row r="6" spans="1:4" ht="14.35" x14ac:dyDescent="0.5">
      <c r="A6" s="115">
        <v>4</v>
      </c>
      <c r="B6" s="106" t="s">
        <v>192</v>
      </c>
      <c r="C6" s="106" t="s">
        <v>56</v>
      </c>
      <c r="D6" s="201">
        <f>VLOOKUP(B6,Teams!B$1:AA$296,24,FALSE)</f>
        <v>390</v>
      </c>
    </row>
    <row r="7" spans="1:4" ht="14.35" x14ac:dyDescent="0.5">
      <c r="A7" s="115">
        <v>5</v>
      </c>
      <c r="B7" s="106" t="s">
        <v>215</v>
      </c>
      <c r="C7" s="106" t="s">
        <v>94</v>
      </c>
      <c r="D7" s="201">
        <f>VLOOKUP(B7,Teams!B$1:AA$296,24,FALSE)</f>
        <v>386</v>
      </c>
    </row>
    <row r="8" spans="1:4" ht="14.35" x14ac:dyDescent="0.5">
      <c r="A8" s="115">
        <v>6</v>
      </c>
      <c r="B8" s="106" t="s">
        <v>229</v>
      </c>
      <c r="C8" s="106" t="s">
        <v>109</v>
      </c>
      <c r="D8" s="201">
        <f>VLOOKUP(B8,Teams!B$1:AA$296,24,FALSE)</f>
        <v>377</v>
      </c>
    </row>
    <row r="9" spans="1:4" ht="14.35" x14ac:dyDescent="0.5">
      <c r="A9" s="115">
        <v>7</v>
      </c>
      <c r="B9" s="117" t="s">
        <v>230</v>
      </c>
      <c r="C9" s="117" t="s">
        <v>109</v>
      </c>
      <c r="D9" s="201">
        <f>VLOOKUP(B9,Teams!B$1:AA$296,24,FALSE)</f>
        <v>376</v>
      </c>
    </row>
    <row r="10" spans="1:4" ht="14.35" x14ac:dyDescent="0.5">
      <c r="A10" s="115">
        <v>8</v>
      </c>
      <c r="B10" s="117" t="s">
        <v>214</v>
      </c>
      <c r="C10" s="117" t="s">
        <v>92</v>
      </c>
      <c r="D10" s="201">
        <f>VLOOKUP(B10,Teams!B$1:AA$296,24,FALSE)</f>
        <v>376</v>
      </c>
    </row>
    <row r="11" spans="1:4" ht="14.35" x14ac:dyDescent="0.5">
      <c r="A11" s="115">
        <v>9</v>
      </c>
      <c r="B11" s="106" t="s">
        <v>225</v>
      </c>
      <c r="C11" s="106" t="s">
        <v>223</v>
      </c>
      <c r="D11" s="201">
        <f>VLOOKUP(B11,Teams!B$1:AA$296,24,FALSE)</f>
        <v>375</v>
      </c>
    </row>
    <row r="12" spans="1:4" ht="14.35" x14ac:dyDescent="0.5">
      <c r="A12" s="115">
        <v>10</v>
      </c>
      <c r="B12" s="115" t="s">
        <v>198</v>
      </c>
      <c r="C12" s="115" t="s">
        <v>48</v>
      </c>
      <c r="D12" s="201">
        <f>VLOOKUP(B12,Teams!B$1:AA$296,24,FALSE)</f>
        <v>369</v>
      </c>
    </row>
    <row r="13" spans="1:4" ht="14.35" x14ac:dyDescent="0.5">
      <c r="A13" s="115">
        <v>11</v>
      </c>
      <c r="B13" s="106" t="s">
        <v>137</v>
      </c>
      <c r="C13" s="106" t="s">
        <v>12</v>
      </c>
      <c r="D13" s="201">
        <f>VLOOKUP(B13,Teams!B$1:AA$296,24,FALSE)</f>
        <v>366</v>
      </c>
    </row>
    <row r="14" spans="1:4" ht="14.35" x14ac:dyDescent="0.5">
      <c r="A14" s="115">
        <v>12</v>
      </c>
      <c r="B14" s="106" t="s">
        <v>232</v>
      </c>
      <c r="C14" s="106" t="s">
        <v>17</v>
      </c>
      <c r="D14" s="201">
        <f>VLOOKUP(B14,Teams!B$1:AA$296,24,FALSE)</f>
        <v>355</v>
      </c>
    </row>
    <row r="15" spans="1:4" ht="14.35" x14ac:dyDescent="0.5">
      <c r="A15" s="115">
        <v>13</v>
      </c>
      <c r="B15" s="106" t="s">
        <v>187</v>
      </c>
      <c r="C15" s="106" t="s">
        <v>127</v>
      </c>
      <c r="D15" s="201">
        <f>VLOOKUP(B15,Teams!B$1:AA$296,24,FALSE)</f>
        <v>355</v>
      </c>
    </row>
    <row r="16" spans="1:4" ht="14.35" x14ac:dyDescent="0.5">
      <c r="A16" s="115">
        <v>14</v>
      </c>
      <c r="B16" s="117" t="s">
        <v>208</v>
      </c>
      <c r="C16" s="117" t="s">
        <v>92</v>
      </c>
      <c r="D16" s="201">
        <f>VLOOKUP(B16,Teams!B$1:AA$296,24,FALSE)</f>
        <v>354</v>
      </c>
    </row>
    <row r="17" spans="1:4" ht="14.35" x14ac:dyDescent="0.5">
      <c r="A17" s="115">
        <v>15</v>
      </c>
      <c r="B17" s="117" t="s">
        <v>184</v>
      </c>
      <c r="C17" s="117" t="s">
        <v>90</v>
      </c>
      <c r="D17" s="201">
        <f>VLOOKUP(B17,Teams!B$1:AA$296,24,FALSE)</f>
        <v>342</v>
      </c>
    </row>
    <row r="18" spans="1:4" ht="14.35" x14ac:dyDescent="0.5">
      <c r="A18" s="115">
        <v>16</v>
      </c>
      <c r="B18" s="115" t="s">
        <v>199</v>
      </c>
      <c r="C18" s="115" t="s">
        <v>48</v>
      </c>
      <c r="D18" s="201">
        <f>VLOOKUP(B18,Teams!B$1:AA$296,24,FALSE)</f>
        <v>341</v>
      </c>
    </row>
    <row r="19" spans="1:4" ht="14.35" x14ac:dyDescent="0.5">
      <c r="A19" s="115">
        <v>17</v>
      </c>
      <c r="B19" s="117" t="s">
        <v>189</v>
      </c>
      <c r="C19" s="117" t="s">
        <v>13</v>
      </c>
      <c r="D19" s="201">
        <f>VLOOKUP(B19,Teams!B$1:AA$296,24,FALSE)</f>
        <v>321</v>
      </c>
    </row>
    <row r="20" spans="1:4" ht="14.35" x14ac:dyDescent="0.5">
      <c r="A20" s="115">
        <v>18</v>
      </c>
      <c r="B20" s="106" t="s">
        <v>191</v>
      </c>
      <c r="C20" s="106" t="s">
        <v>56</v>
      </c>
      <c r="D20" s="201">
        <f>VLOOKUP(B20,Teams!B$1:AA$296,24,FALSE)</f>
        <v>307</v>
      </c>
    </row>
    <row r="21" spans="1:4" ht="14.35" x14ac:dyDescent="0.5">
      <c r="A21" s="115">
        <v>19</v>
      </c>
      <c r="B21" s="117" t="s">
        <v>205</v>
      </c>
      <c r="C21" s="117" t="s">
        <v>5</v>
      </c>
      <c r="D21" s="201">
        <f>VLOOKUP(B21,Teams!B$1:AA$296,24,FALSE)</f>
        <v>295</v>
      </c>
    </row>
    <row r="22" spans="1:4" ht="14.35" x14ac:dyDescent="0.5">
      <c r="A22" s="115">
        <v>20</v>
      </c>
      <c r="B22" s="117" t="s">
        <v>239</v>
      </c>
      <c r="C22" s="117" t="s">
        <v>149</v>
      </c>
      <c r="D22" s="201">
        <f>VLOOKUP(B22,Teams!B$1:AA$296,24,FALSE)</f>
        <v>292</v>
      </c>
    </row>
    <row r="23" spans="1:4" ht="14.35" x14ac:dyDescent="0.5">
      <c r="A23" s="115">
        <v>21</v>
      </c>
      <c r="B23" s="117" t="s">
        <v>224</v>
      </c>
      <c r="C23" s="117" t="s">
        <v>223</v>
      </c>
      <c r="D23" s="201">
        <f>VLOOKUP(B23,Teams!B$1:AA$296,24,FALSE)</f>
        <v>292</v>
      </c>
    </row>
    <row r="24" spans="1:4" ht="14.35" x14ac:dyDescent="0.5">
      <c r="A24" s="115">
        <v>22</v>
      </c>
      <c r="B24" s="106" t="s">
        <v>217</v>
      </c>
      <c r="C24" s="106" t="s">
        <v>52</v>
      </c>
      <c r="D24" s="201">
        <f>VLOOKUP(B24,Teams!B$1:AA$296,24,FALSE)</f>
        <v>291</v>
      </c>
    </row>
    <row r="25" spans="1:4" ht="14.35" x14ac:dyDescent="0.5">
      <c r="A25" s="115">
        <v>23</v>
      </c>
      <c r="B25" s="117" t="s">
        <v>216</v>
      </c>
      <c r="C25" s="117" t="s">
        <v>52</v>
      </c>
      <c r="D25" s="201">
        <f>VLOOKUP(B25,Teams!B$1:AA$296,24,FALSE)</f>
        <v>291</v>
      </c>
    </row>
    <row r="26" spans="1:4" ht="14.35" x14ac:dyDescent="0.5">
      <c r="A26" s="115">
        <v>24</v>
      </c>
      <c r="B26" s="106" t="s">
        <v>204</v>
      </c>
      <c r="C26" s="106" t="s">
        <v>12</v>
      </c>
      <c r="D26" s="201">
        <f>VLOOKUP(B26,Teams!B$1:AA$296,24,FALSE)</f>
        <v>289</v>
      </c>
    </row>
    <row r="27" spans="1:4" ht="14.35" x14ac:dyDescent="0.5">
      <c r="A27" s="115">
        <v>25</v>
      </c>
      <c r="B27" s="117" t="s">
        <v>180</v>
      </c>
      <c r="C27" s="117" t="s">
        <v>5</v>
      </c>
      <c r="D27" s="201">
        <f>VLOOKUP(B27,Teams!B$1:AA$296,24,FALSE)</f>
        <v>288</v>
      </c>
    </row>
    <row r="28" spans="1:4" ht="14.35" x14ac:dyDescent="0.5">
      <c r="A28" s="115">
        <v>26</v>
      </c>
      <c r="B28" s="117" t="s">
        <v>197</v>
      </c>
      <c r="C28" s="117" t="s">
        <v>123</v>
      </c>
      <c r="D28" s="201">
        <f>VLOOKUP(B28,Teams!B$1:AA$296,24,FALSE)</f>
        <v>287</v>
      </c>
    </row>
    <row r="29" spans="1:4" ht="14.35" x14ac:dyDescent="0.5">
      <c r="A29" s="115">
        <v>27</v>
      </c>
      <c r="B29" s="117" t="s">
        <v>183</v>
      </c>
      <c r="C29" s="117" t="s">
        <v>181</v>
      </c>
      <c r="D29" s="201">
        <f>VLOOKUP(B29,Teams!B$1:AA$296,24,FALSE)</f>
        <v>285</v>
      </c>
    </row>
    <row r="30" spans="1:4" ht="14.35" x14ac:dyDescent="0.5">
      <c r="A30" s="115">
        <v>28</v>
      </c>
      <c r="B30" s="117" t="s">
        <v>218</v>
      </c>
      <c r="C30" s="117" t="s">
        <v>52</v>
      </c>
      <c r="D30" s="201">
        <f>VLOOKUP(B30,Teams!B$1:AA$296,24,FALSE)</f>
        <v>284</v>
      </c>
    </row>
    <row r="31" spans="1:4" ht="14.35" x14ac:dyDescent="0.5">
      <c r="A31" s="115">
        <v>29</v>
      </c>
      <c r="B31" s="117" t="s">
        <v>196</v>
      </c>
      <c r="C31" s="117" t="s">
        <v>123</v>
      </c>
      <c r="D31" s="201">
        <f>VLOOKUP(B31,Teams!B$1:AA$296,24,FALSE)</f>
        <v>279</v>
      </c>
    </row>
    <row r="32" spans="1:4" ht="14.35" x14ac:dyDescent="0.5">
      <c r="A32" s="115">
        <v>30</v>
      </c>
      <c r="B32" s="117" t="s">
        <v>237</v>
      </c>
      <c r="C32" s="117" t="s">
        <v>173</v>
      </c>
      <c r="D32" s="201">
        <f>VLOOKUP(B32,Teams!B$1:AA$296,24,FALSE)</f>
        <v>275</v>
      </c>
    </row>
    <row r="33" spans="1:4" ht="14.35" x14ac:dyDescent="0.5">
      <c r="A33" s="115">
        <v>31</v>
      </c>
      <c r="B33" s="117" t="s">
        <v>228</v>
      </c>
      <c r="C33" s="117" t="s">
        <v>11</v>
      </c>
      <c r="D33" s="201">
        <f>VLOOKUP(B33,Teams!B$1:AA$296,24,FALSE)</f>
        <v>272</v>
      </c>
    </row>
    <row r="34" spans="1:4" ht="14.35" x14ac:dyDescent="0.5">
      <c r="A34" s="115">
        <v>32</v>
      </c>
      <c r="B34" s="117" t="s">
        <v>206</v>
      </c>
      <c r="C34" s="117" t="s">
        <v>5</v>
      </c>
      <c r="D34" s="201">
        <f>VLOOKUP(B34,Teams!B$1:AA$296,24,FALSE)</f>
        <v>270</v>
      </c>
    </row>
    <row r="35" spans="1:4" ht="14.35" x14ac:dyDescent="0.5">
      <c r="A35" s="115">
        <v>33</v>
      </c>
      <c r="B35" s="106" t="s">
        <v>226</v>
      </c>
      <c r="C35" s="106" t="s">
        <v>135</v>
      </c>
      <c r="D35" s="201">
        <f>VLOOKUP(B35,Teams!B$1:AA$296,24,FALSE)</f>
        <v>266</v>
      </c>
    </row>
    <row r="36" spans="1:4" ht="14.35" x14ac:dyDescent="0.5">
      <c r="A36" s="115">
        <v>34</v>
      </c>
      <c r="B36" s="106" t="s">
        <v>238</v>
      </c>
      <c r="C36" s="106" t="s">
        <v>78</v>
      </c>
      <c r="D36" s="201">
        <f>VLOOKUP(B36,Teams!B$1:AA$296,24,FALSE)</f>
        <v>262</v>
      </c>
    </row>
    <row r="37" spans="1:4" ht="14.35" x14ac:dyDescent="0.5">
      <c r="A37" s="115">
        <v>35</v>
      </c>
      <c r="B37" s="117" t="s">
        <v>236</v>
      </c>
      <c r="C37" s="117" t="s">
        <v>110</v>
      </c>
      <c r="D37" s="201">
        <f>VLOOKUP(B37,Teams!B$1:AA$296,24,FALSE)</f>
        <v>260</v>
      </c>
    </row>
    <row r="38" spans="1:4" ht="14.35" x14ac:dyDescent="0.5">
      <c r="A38" s="115">
        <v>36</v>
      </c>
      <c r="B38" s="106" t="s">
        <v>179</v>
      </c>
      <c r="C38" s="106" t="s">
        <v>77</v>
      </c>
      <c r="D38" s="201">
        <f>VLOOKUP(B38,Teams!B$1:AA$296,24,FALSE)</f>
        <v>258</v>
      </c>
    </row>
    <row r="39" spans="1:4" ht="14.35" x14ac:dyDescent="0.5">
      <c r="A39" s="115">
        <v>37</v>
      </c>
      <c r="B39" s="117" t="s">
        <v>178</v>
      </c>
      <c r="C39" s="117" t="s">
        <v>77</v>
      </c>
      <c r="D39" s="201">
        <f>VLOOKUP(B39,Teams!B$1:AA$296,24,FALSE)</f>
        <v>251</v>
      </c>
    </row>
    <row r="40" spans="1:4" ht="14.35" x14ac:dyDescent="0.5">
      <c r="A40" s="115">
        <v>38</v>
      </c>
      <c r="B40" s="117" t="s">
        <v>209</v>
      </c>
      <c r="C40" s="117" t="s">
        <v>210</v>
      </c>
      <c r="D40" s="201">
        <f>VLOOKUP(B40,Teams!B$1:AA$296,24,FALSE)</f>
        <v>251</v>
      </c>
    </row>
    <row r="41" spans="1:4" ht="14.35" x14ac:dyDescent="0.5">
      <c r="A41" s="115">
        <v>39</v>
      </c>
      <c r="B41" s="117" t="s">
        <v>234</v>
      </c>
      <c r="C41" s="117" t="s">
        <v>154</v>
      </c>
      <c r="D41" s="201">
        <f>VLOOKUP(B41,Teams!B$1:AA$296,24,FALSE)</f>
        <v>248</v>
      </c>
    </row>
    <row r="42" spans="1:4" ht="14.35" x14ac:dyDescent="0.5">
      <c r="A42" s="115">
        <v>40</v>
      </c>
      <c r="B42" s="117" t="s">
        <v>202</v>
      </c>
      <c r="C42" s="117" t="s">
        <v>68</v>
      </c>
      <c r="D42" s="201">
        <f>VLOOKUP(B42,Teams!B$1:AA$296,24,FALSE)</f>
        <v>246</v>
      </c>
    </row>
    <row r="43" spans="1:4" ht="14.35" x14ac:dyDescent="0.5">
      <c r="A43" s="115">
        <v>41</v>
      </c>
      <c r="B43" s="117" t="s">
        <v>177</v>
      </c>
      <c r="C43" s="117" t="s">
        <v>77</v>
      </c>
      <c r="D43" s="201">
        <f>VLOOKUP(B43,Teams!B$1:AA$296,24,FALSE)</f>
        <v>246</v>
      </c>
    </row>
    <row r="44" spans="1:4" ht="14.35" x14ac:dyDescent="0.5">
      <c r="A44" s="115">
        <v>42</v>
      </c>
      <c r="B44" s="106" t="s">
        <v>201</v>
      </c>
      <c r="C44" s="106" t="s">
        <v>6</v>
      </c>
      <c r="D44" s="201">
        <f>VLOOKUP(B44,Teams!B$1:AA$296,24,FALSE)</f>
        <v>226</v>
      </c>
    </row>
    <row r="45" spans="1:4" ht="14.35" x14ac:dyDescent="0.5">
      <c r="A45" s="115">
        <v>43</v>
      </c>
      <c r="B45" s="106" t="s">
        <v>193</v>
      </c>
      <c r="C45" s="106" t="s">
        <v>66</v>
      </c>
      <c r="D45" s="201">
        <f>VLOOKUP(B45,Teams!B$1:AA$296,24,FALSE)</f>
        <v>212</v>
      </c>
    </row>
    <row r="46" spans="1:4" ht="14.35" x14ac:dyDescent="0.5">
      <c r="A46" s="115">
        <v>44</v>
      </c>
      <c r="B46" s="117" t="s">
        <v>227</v>
      </c>
      <c r="C46" s="117" t="s">
        <v>8</v>
      </c>
      <c r="D46" s="201">
        <f>VLOOKUP(B46,Teams!B$1:AA$296,24,FALSE)</f>
        <v>212</v>
      </c>
    </row>
    <row r="47" spans="1:4" ht="14.35" x14ac:dyDescent="0.5">
      <c r="A47" s="115">
        <v>45</v>
      </c>
      <c r="B47" s="106" t="s">
        <v>203</v>
      </c>
      <c r="C47" s="106" t="s">
        <v>147</v>
      </c>
      <c r="D47" s="201">
        <f>VLOOKUP(B47,Teams!B$1:AA$296,24,FALSE)</f>
        <v>191</v>
      </c>
    </row>
    <row r="48" spans="1:4" ht="14.35" x14ac:dyDescent="0.5">
      <c r="A48" s="115">
        <v>46</v>
      </c>
      <c r="B48" s="106" t="s">
        <v>190</v>
      </c>
      <c r="C48" s="106" t="s">
        <v>13</v>
      </c>
      <c r="D48" s="201">
        <f>VLOOKUP(B48,Teams!B$1:AA$296,24,FALSE)</f>
        <v>190</v>
      </c>
    </row>
    <row r="49" spans="1:4" ht="14.35" x14ac:dyDescent="0.5">
      <c r="A49" s="115">
        <v>47</v>
      </c>
      <c r="B49" s="117" t="s">
        <v>233</v>
      </c>
      <c r="C49" s="117" t="s">
        <v>154</v>
      </c>
      <c r="D49" s="201">
        <f>VLOOKUP(B49,Teams!B$1:AA$296,24,FALSE)</f>
        <v>189</v>
      </c>
    </row>
    <row r="50" spans="1:4" ht="14.35" x14ac:dyDescent="0.5">
      <c r="A50" s="115">
        <v>48</v>
      </c>
      <c r="B50" s="117" t="s">
        <v>222</v>
      </c>
      <c r="C50" s="117" t="s">
        <v>111</v>
      </c>
      <c r="D50" s="201">
        <f>VLOOKUP(B50,Teams!B$1:AA$296,24,FALSE)</f>
        <v>186</v>
      </c>
    </row>
    <row r="51" spans="1:4" ht="14.35" x14ac:dyDescent="0.5">
      <c r="A51" s="115">
        <v>49</v>
      </c>
      <c r="B51" s="106" t="s">
        <v>235</v>
      </c>
      <c r="C51" s="106" t="s">
        <v>110</v>
      </c>
      <c r="D51" s="201">
        <f>VLOOKUP(B51,Teams!B$1:AA$296,24,FALSE)</f>
        <v>179</v>
      </c>
    </row>
    <row r="52" spans="1:4" ht="14.35" x14ac:dyDescent="0.5">
      <c r="A52" s="115">
        <v>50</v>
      </c>
      <c r="B52" s="117" t="s">
        <v>246</v>
      </c>
      <c r="C52" s="117" t="s">
        <v>105</v>
      </c>
      <c r="D52" s="201">
        <f>VLOOKUP(B52,Teams!B$1:AA$296,24,FALSE)</f>
        <v>178</v>
      </c>
    </row>
    <row r="53" spans="1:4" ht="14.35" x14ac:dyDescent="0.5">
      <c r="A53" s="115">
        <v>51</v>
      </c>
      <c r="B53" s="117" t="s">
        <v>194</v>
      </c>
      <c r="C53" s="117" t="s">
        <v>83</v>
      </c>
      <c r="D53" s="201">
        <f>VLOOKUP(B53,Teams!B$1:AA$296,24,FALSE)</f>
        <v>171</v>
      </c>
    </row>
    <row r="54" spans="1:4" ht="14.35" x14ac:dyDescent="0.5">
      <c r="A54" s="115">
        <v>52</v>
      </c>
      <c r="B54" s="106" t="s">
        <v>207</v>
      </c>
      <c r="C54" s="106" t="s">
        <v>20</v>
      </c>
      <c r="D54" s="201">
        <f>VLOOKUP(B54,Teams!B$1:AA$296,24,FALSE)</f>
        <v>163</v>
      </c>
    </row>
    <row r="55" spans="1:4" ht="14.35" x14ac:dyDescent="0.5">
      <c r="A55" s="115">
        <v>53</v>
      </c>
      <c r="B55" s="106" t="s">
        <v>211</v>
      </c>
      <c r="C55" s="106" t="s">
        <v>210</v>
      </c>
      <c r="D55" s="201">
        <f>VLOOKUP(B55,Teams!B$1:AA$296,24,FALSE)</f>
        <v>158</v>
      </c>
    </row>
    <row r="56" spans="1:4" ht="14.35" x14ac:dyDescent="0.5">
      <c r="A56" s="115">
        <v>54</v>
      </c>
      <c r="B56" s="106" t="s">
        <v>213</v>
      </c>
      <c r="C56" s="106" t="s">
        <v>78</v>
      </c>
      <c r="D56" s="201">
        <f>VLOOKUP(B56,Teams!B$1:AA$296,24,FALSE)</f>
        <v>157</v>
      </c>
    </row>
    <row r="57" spans="1:4" ht="14.35" x14ac:dyDescent="0.5">
      <c r="A57" s="115">
        <v>55</v>
      </c>
      <c r="B57" s="106" t="s">
        <v>188</v>
      </c>
      <c r="C57" s="106" t="s">
        <v>13</v>
      </c>
      <c r="D57" s="201">
        <f>VLOOKUP(B57,Teams!B$1:AA$296,24,FALSE)</f>
        <v>155</v>
      </c>
    </row>
    <row r="58" spans="1:4" ht="14.35" x14ac:dyDescent="0.5">
      <c r="A58" s="115">
        <v>56</v>
      </c>
      <c r="B58" s="117" t="s">
        <v>200</v>
      </c>
      <c r="C58" s="117" t="s">
        <v>152</v>
      </c>
      <c r="D58" s="201">
        <f>VLOOKUP(B58,Teams!B$1:AA$296,24,FALSE)</f>
        <v>100</v>
      </c>
    </row>
    <row r="59" spans="1:4" ht="14.35" x14ac:dyDescent="0.5">
      <c r="A59" s="115">
        <v>57</v>
      </c>
      <c r="B59" s="106" t="s">
        <v>185</v>
      </c>
      <c r="C59" s="106" t="s">
        <v>127</v>
      </c>
      <c r="D59" s="201">
        <f>VLOOKUP(B59,Teams!B$1:AA$296,24,FALSE)</f>
        <v>97</v>
      </c>
    </row>
    <row r="60" spans="1:4" ht="14.35" x14ac:dyDescent="0.5">
      <c r="A60" s="115">
        <v>58</v>
      </c>
      <c r="B60" s="106" t="s">
        <v>219</v>
      </c>
      <c r="C60" s="106" t="s">
        <v>130</v>
      </c>
      <c r="D60" s="201">
        <f>VLOOKUP(B60,Teams!B$1:AA$296,24,FALSE)</f>
        <v>77</v>
      </c>
    </row>
    <row r="61" spans="1:4" ht="14.35" x14ac:dyDescent="0.5">
      <c r="A61" s="123">
        <v>59</v>
      </c>
      <c r="B61" s="202" t="s">
        <v>195</v>
      </c>
      <c r="C61" s="202" t="s">
        <v>83</v>
      </c>
      <c r="D61" s="203">
        <f>VLOOKUP(B61,Teams!B$1:AA$296,24,FALSE)</f>
        <v>59</v>
      </c>
    </row>
  </sheetData>
  <sortState xmlns:xlrd2="http://schemas.microsoft.com/office/spreadsheetml/2017/richdata2" ref="B5:D60">
    <sortCondition descending="1" ref="D5:D60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3"/>
  <sheetViews>
    <sheetView showGridLines="0" workbookViewId="0">
      <selection sqref="A1:A1048576"/>
    </sheetView>
  </sheetViews>
  <sheetFormatPr defaultRowHeight="12.7" x14ac:dyDescent="0.4"/>
  <cols>
    <col min="1" max="1" width="7.3515625" bestFit="1" customWidth="1"/>
    <col min="2" max="2" width="35.17578125" customWidth="1"/>
    <col min="3" max="3" width="23.8203125" customWidth="1"/>
    <col min="4" max="4" width="8.52734375" customWidth="1"/>
  </cols>
  <sheetData>
    <row r="1" spans="1:4" ht="13.7" x14ac:dyDescent="0.4">
      <c r="B1" s="8"/>
    </row>
    <row r="2" spans="1:4" ht="14.35" x14ac:dyDescent="0.5">
      <c r="A2" s="112" t="s">
        <v>240</v>
      </c>
      <c r="B2" s="9" t="s">
        <v>22</v>
      </c>
      <c r="C2" s="9" t="s">
        <v>23</v>
      </c>
      <c r="D2" s="10" t="s">
        <v>35</v>
      </c>
    </row>
    <row r="3" spans="1:4" ht="14.35" x14ac:dyDescent="0.5">
      <c r="A3" s="113">
        <v>1</v>
      </c>
      <c r="B3" s="141" t="s">
        <v>212</v>
      </c>
      <c r="C3" s="143" t="s">
        <v>78</v>
      </c>
      <c r="D3" s="34">
        <f>VLOOKUP(B3,Teams!B$1:AA$251,26,FALSE)</f>
        <v>0</v>
      </c>
    </row>
    <row r="4" spans="1:4" ht="14.35" x14ac:dyDescent="0.5">
      <c r="A4" s="115">
        <v>2</v>
      </c>
      <c r="B4" s="108" t="s">
        <v>225</v>
      </c>
      <c r="C4" s="106" t="s">
        <v>223</v>
      </c>
      <c r="D4" s="51">
        <f>VLOOKUP(B4,Teams!B$1:AA$251,26,FALSE)</f>
        <v>0</v>
      </c>
    </row>
    <row r="5" spans="1:4" ht="14.35" x14ac:dyDescent="0.5">
      <c r="A5" s="115">
        <v>3</v>
      </c>
      <c r="B5" s="116" t="s">
        <v>194</v>
      </c>
      <c r="C5" s="117" t="s">
        <v>83</v>
      </c>
      <c r="D5" s="51">
        <f>VLOOKUP(B5,Teams!B$1:AA$251,26,FALSE)</f>
        <v>0</v>
      </c>
    </row>
    <row r="6" spans="1:4" ht="14.35" x14ac:dyDescent="0.5">
      <c r="A6" s="115">
        <v>4</v>
      </c>
      <c r="B6" s="116" t="s">
        <v>197</v>
      </c>
      <c r="C6" s="117" t="s">
        <v>123</v>
      </c>
      <c r="D6" s="51">
        <f>VLOOKUP(B6,Teams!B$1:AA$251,26,FALSE)</f>
        <v>0</v>
      </c>
    </row>
    <row r="7" spans="1:4" ht="14.35" x14ac:dyDescent="0.5">
      <c r="A7" s="115">
        <v>5</v>
      </c>
      <c r="B7" s="108" t="s">
        <v>190</v>
      </c>
      <c r="C7" s="106" t="s">
        <v>13</v>
      </c>
      <c r="D7" s="51">
        <f>VLOOKUP(B7,Teams!B$1:AA$251,26,FALSE)</f>
        <v>0</v>
      </c>
    </row>
    <row r="8" spans="1:4" ht="14.35" x14ac:dyDescent="0.5">
      <c r="A8" s="115">
        <v>6</v>
      </c>
      <c r="B8" s="108" t="s">
        <v>235</v>
      </c>
      <c r="C8" s="106" t="s">
        <v>110</v>
      </c>
      <c r="D8" s="51" t="e">
        <f>VLOOKUP(B8,Teams!B$1:AA$251,26,FALSE)</f>
        <v>#N/A</v>
      </c>
    </row>
    <row r="9" spans="1:4" ht="14.35" x14ac:dyDescent="0.5">
      <c r="A9" s="115">
        <v>7</v>
      </c>
      <c r="B9" s="116" t="s">
        <v>183</v>
      </c>
      <c r="C9" s="117" t="s">
        <v>181</v>
      </c>
      <c r="D9" s="51">
        <f>VLOOKUP(B9,Teams!B$1:AA$251,26,FALSE)</f>
        <v>0</v>
      </c>
    </row>
    <row r="10" spans="1:4" ht="14.35" x14ac:dyDescent="0.5">
      <c r="A10" s="115">
        <v>8</v>
      </c>
      <c r="B10" s="116" t="s">
        <v>205</v>
      </c>
      <c r="C10" s="117" t="s">
        <v>5</v>
      </c>
      <c r="D10" s="51">
        <f>VLOOKUP(B10,Teams!B$1:AA$251,26,FALSE)</f>
        <v>0</v>
      </c>
    </row>
    <row r="11" spans="1:4" ht="14.35" x14ac:dyDescent="0.5">
      <c r="A11" s="115">
        <v>9</v>
      </c>
      <c r="B11" s="108" t="s">
        <v>179</v>
      </c>
      <c r="C11" s="106" t="s">
        <v>77</v>
      </c>
      <c r="D11" s="51">
        <f>VLOOKUP(B11,Teams!B$1:AA$251,26,FALSE)</f>
        <v>0</v>
      </c>
    </row>
    <row r="12" spans="1:4" ht="14.35" x14ac:dyDescent="0.5">
      <c r="A12" s="115">
        <v>10</v>
      </c>
      <c r="B12" s="108" t="s">
        <v>219</v>
      </c>
      <c r="C12" s="106" t="s">
        <v>130</v>
      </c>
      <c r="D12" s="51">
        <f>VLOOKUP(B12,Teams!B$1:AA$251,26,FALSE)</f>
        <v>0</v>
      </c>
    </row>
    <row r="13" spans="1:4" ht="14.35" x14ac:dyDescent="0.5">
      <c r="A13" s="115">
        <v>11</v>
      </c>
      <c r="B13" s="116" t="s">
        <v>237</v>
      </c>
      <c r="C13" s="117" t="s">
        <v>173</v>
      </c>
      <c r="D13" s="51">
        <f>VLOOKUP(B13,Teams!B$1:AA$251,26,FALSE)</f>
        <v>0</v>
      </c>
    </row>
    <row r="14" spans="1:4" ht="14.35" x14ac:dyDescent="0.5">
      <c r="A14" s="115">
        <v>12</v>
      </c>
      <c r="B14" s="116" t="s">
        <v>233</v>
      </c>
      <c r="C14" s="117" t="s">
        <v>154</v>
      </c>
      <c r="D14" s="51" t="e">
        <f>VLOOKUP(B14,Teams!B$1:AA$251,26,FALSE)</f>
        <v>#N/A</v>
      </c>
    </row>
    <row r="15" spans="1:4" ht="14.35" x14ac:dyDescent="0.5">
      <c r="A15" s="115">
        <v>13</v>
      </c>
      <c r="B15" s="116" t="s">
        <v>196</v>
      </c>
      <c r="C15" s="117" t="s">
        <v>123</v>
      </c>
      <c r="D15" s="51">
        <f>VLOOKUP(B15,Teams!B$1:AA$251,26,FALSE)</f>
        <v>0</v>
      </c>
    </row>
    <row r="16" spans="1:4" ht="14.35" x14ac:dyDescent="0.5">
      <c r="A16" s="115">
        <v>14</v>
      </c>
      <c r="B16" s="116" t="s">
        <v>202</v>
      </c>
      <c r="C16" s="117" t="s">
        <v>68</v>
      </c>
      <c r="D16" s="51">
        <f>VLOOKUP(B16,Teams!B$1:AA$251,26,FALSE)</f>
        <v>0</v>
      </c>
    </row>
    <row r="17" spans="1:4" ht="14.35" x14ac:dyDescent="0.5">
      <c r="A17" s="115">
        <v>15</v>
      </c>
      <c r="B17" s="108" t="s">
        <v>211</v>
      </c>
      <c r="C17" s="106" t="s">
        <v>210</v>
      </c>
      <c r="D17" s="51">
        <f>VLOOKUP(B17,Teams!B$1:AA$251,26,FALSE)</f>
        <v>0</v>
      </c>
    </row>
    <row r="18" spans="1:4" ht="14.35" x14ac:dyDescent="0.5">
      <c r="A18" s="115">
        <v>16</v>
      </c>
      <c r="B18" s="108" t="s">
        <v>187</v>
      </c>
      <c r="C18" s="106" t="s">
        <v>127</v>
      </c>
      <c r="D18" s="51">
        <f>VLOOKUP(B18,Teams!B$1:AA$251,26,FALSE)</f>
        <v>0</v>
      </c>
    </row>
    <row r="19" spans="1:4" ht="14.35" x14ac:dyDescent="0.5">
      <c r="A19" s="115">
        <v>17</v>
      </c>
      <c r="B19" s="108" t="s">
        <v>232</v>
      </c>
      <c r="C19" s="106" t="s">
        <v>17</v>
      </c>
      <c r="D19" s="51">
        <f>VLOOKUP(B19,Teams!B$1:AA$251,26,FALSE)</f>
        <v>0</v>
      </c>
    </row>
    <row r="20" spans="1:4" ht="14.35" x14ac:dyDescent="0.5">
      <c r="A20" s="115">
        <v>18</v>
      </c>
      <c r="B20" s="116" t="s">
        <v>208</v>
      </c>
      <c r="C20" s="117" t="s">
        <v>92</v>
      </c>
      <c r="D20" s="51">
        <f>VLOOKUP(B20,Teams!B$1:AA$251,26,FALSE)</f>
        <v>0</v>
      </c>
    </row>
    <row r="21" spans="1:4" ht="14.35" x14ac:dyDescent="0.5">
      <c r="A21" s="115">
        <v>19</v>
      </c>
      <c r="B21" s="108" t="s">
        <v>226</v>
      </c>
      <c r="C21" s="106" t="s">
        <v>135</v>
      </c>
      <c r="D21" s="51">
        <f>VLOOKUP(B21,Teams!B$1:AA$251,26,FALSE)</f>
        <v>0</v>
      </c>
    </row>
    <row r="22" spans="1:4" ht="14.35" x14ac:dyDescent="0.5">
      <c r="A22" s="115">
        <v>20</v>
      </c>
      <c r="B22" s="108" t="s">
        <v>213</v>
      </c>
      <c r="C22" s="106" t="s">
        <v>78</v>
      </c>
      <c r="D22" s="51">
        <f>VLOOKUP(B22,Teams!B$1:AA$251,26,FALSE)</f>
        <v>0</v>
      </c>
    </row>
    <row r="23" spans="1:4" ht="14.35" x14ac:dyDescent="0.5">
      <c r="A23" s="115">
        <v>21</v>
      </c>
      <c r="B23" s="116" t="s">
        <v>230</v>
      </c>
      <c r="C23" s="117" t="s">
        <v>109</v>
      </c>
      <c r="D23" s="51" t="e">
        <f>VLOOKUP(B23,Teams!B$1:AA$251,26,FALSE)</f>
        <v>#N/A</v>
      </c>
    </row>
    <row r="24" spans="1:4" ht="14.35" x14ac:dyDescent="0.5">
      <c r="A24" s="115">
        <v>22</v>
      </c>
      <c r="B24" s="108" t="s">
        <v>193</v>
      </c>
      <c r="C24" s="106" t="s">
        <v>66</v>
      </c>
      <c r="D24" s="51">
        <f>VLOOKUP(B24,Teams!B$1:AA$251,26,FALSE)</f>
        <v>0</v>
      </c>
    </row>
    <row r="25" spans="1:4" ht="14.35" x14ac:dyDescent="0.5">
      <c r="A25" s="115">
        <v>23</v>
      </c>
      <c r="B25" s="116" t="s">
        <v>209</v>
      </c>
      <c r="C25" s="117" t="s">
        <v>210</v>
      </c>
      <c r="D25" s="51">
        <f>VLOOKUP(B25,Teams!B$1:AA$251,26,FALSE)</f>
        <v>0</v>
      </c>
    </row>
    <row r="26" spans="1:4" ht="14.35" x14ac:dyDescent="0.5">
      <c r="A26" s="115">
        <v>24</v>
      </c>
      <c r="B26" s="108" t="s">
        <v>191</v>
      </c>
      <c r="C26" s="106" t="s">
        <v>56</v>
      </c>
      <c r="D26" s="51">
        <f>VLOOKUP(B26,Teams!B$1:AA$251,26,FALSE)</f>
        <v>0</v>
      </c>
    </row>
    <row r="27" spans="1:4" ht="14.35" x14ac:dyDescent="0.5">
      <c r="A27" s="115">
        <v>25</v>
      </c>
      <c r="B27" s="108" t="s">
        <v>217</v>
      </c>
      <c r="C27" s="106" t="s">
        <v>52</v>
      </c>
      <c r="D27" s="51">
        <f>VLOOKUP(B27,Teams!B$1:AA$251,26,FALSE)</f>
        <v>0</v>
      </c>
    </row>
    <row r="28" spans="1:4" ht="14.35" x14ac:dyDescent="0.5">
      <c r="A28" s="115">
        <v>26</v>
      </c>
      <c r="B28" s="116" t="s">
        <v>214</v>
      </c>
      <c r="C28" s="117" t="s">
        <v>92</v>
      </c>
      <c r="D28" s="51">
        <f>VLOOKUP(B28,Teams!B$1:AA$251,26,FALSE)</f>
        <v>0</v>
      </c>
    </row>
    <row r="29" spans="1:4" ht="14.35" x14ac:dyDescent="0.5">
      <c r="A29" s="115">
        <v>27</v>
      </c>
      <c r="B29" s="116" t="s">
        <v>182</v>
      </c>
      <c r="C29" s="117" t="s">
        <v>181</v>
      </c>
      <c r="D29" s="51">
        <f>VLOOKUP(B29,Teams!B$1:AA$251,26,FALSE)</f>
        <v>0</v>
      </c>
    </row>
    <row r="30" spans="1:4" ht="14.35" x14ac:dyDescent="0.5">
      <c r="A30" s="115">
        <v>28</v>
      </c>
      <c r="B30" s="108" t="s">
        <v>192</v>
      </c>
      <c r="C30" s="106" t="s">
        <v>56</v>
      </c>
      <c r="D30" s="51">
        <f>VLOOKUP(B30,Teams!B$1:AA$251,26,FALSE)</f>
        <v>0</v>
      </c>
    </row>
    <row r="31" spans="1:4" ht="14.35" x14ac:dyDescent="0.5">
      <c r="A31" s="115">
        <v>29</v>
      </c>
      <c r="B31" s="116" t="s">
        <v>231</v>
      </c>
      <c r="C31" s="117" t="s">
        <v>109</v>
      </c>
      <c r="D31" s="51" t="e">
        <f>VLOOKUP(B31,Teams!B$1:AA$251,26,FALSE)</f>
        <v>#N/A</v>
      </c>
    </row>
    <row r="32" spans="1:4" ht="14.35" x14ac:dyDescent="0.5">
      <c r="A32" s="115">
        <v>30</v>
      </c>
      <c r="B32" s="116" t="s">
        <v>200</v>
      </c>
      <c r="C32" s="117" t="s">
        <v>152</v>
      </c>
      <c r="D32" s="51">
        <f>VLOOKUP(B32,Teams!B$1:AA$251,26,FALSE)</f>
        <v>0</v>
      </c>
    </row>
    <row r="33" spans="1:4" ht="14.35" x14ac:dyDescent="0.5">
      <c r="A33" s="115">
        <v>31</v>
      </c>
      <c r="B33" s="108" t="s">
        <v>215</v>
      </c>
      <c r="C33" s="106" t="s">
        <v>94</v>
      </c>
      <c r="D33" s="51">
        <f>VLOOKUP(B33,Teams!B$1:AA$251,26,FALSE)</f>
        <v>0</v>
      </c>
    </row>
    <row r="34" spans="1:4" ht="14.35" x14ac:dyDescent="0.5">
      <c r="A34" s="115">
        <v>32</v>
      </c>
      <c r="B34" s="118" t="s">
        <v>199</v>
      </c>
      <c r="C34" s="115" t="s">
        <v>48</v>
      </c>
      <c r="D34" s="51">
        <f>VLOOKUP(B34,Teams!B$1:AA$251,26,FALSE)</f>
        <v>0</v>
      </c>
    </row>
    <row r="35" spans="1:4" ht="14.35" x14ac:dyDescent="0.5">
      <c r="A35" s="115">
        <v>33</v>
      </c>
      <c r="B35" s="118" t="s">
        <v>198</v>
      </c>
      <c r="C35" s="115" t="s">
        <v>48</v>
      </c>
      <c r="D35" s="51">
        <f>VLOOKUP(B35,Teams!B$1:AA$251,26,FALSE)</f>
        <v>0</v>
      </c>
    </row>
    <row r="36" spans="1:4" ht="14.35" x14ac:dyDescent="0.5">
      <c r="A36" s="115">
        <v>34</v>
      </c>
      <c r="B36" s="116" t="s">
        <v>184</v>
      </c>
      <c r="C36" s="117" t="s">
        <v>90</v>
      </c>
      <c r="D36" s="51">
        <f>VLOOKUP(B36,Teams!B$1:AA$251,26,FALSE)</f>
        <v>0</v>
      </c>
    </row>
    <row r="37" spans="1:4" ht="14.35" x14ac:dyDescent="0.5">
      <c r="A37" s="115">
        <v>35</v>
      </c>
      <c r="B37" s="108" t="s">
        <v>204</v>
      </c>
      <c r="C37" s="106" t="s">
        <v>12</v>
      </c>
      <c r="D37" s="51">
        <f>VLOOKUP(B37,Teams!B$1:AA$251,26,FALSE)</f>
        <v>0</v>
      </c>
    </row>
    <row r="38" spans="1:4" ht="14.35" x14ac:dyDescent="0.5">
      <c r="A38" s="115">
        <v>36</v>
      </c>
      <c r="B38" s="108" t="s">
        <v>207</v>
      </c>
      <c r="C38" s="106" t="s">
        <v>20</v>
      </c>
      <c r="D38" s="51">
        <f>VLOOKUP(B38,Teams!B$1:AA$251,26,FALSE)</f>
        <v>0</v>
      </c>
    </row>
    <row r="39" spans="1:4" ht="14.35" x14ac:dyDescent="0.5">
      <c r="A39" s="115">
        <v>37</v>
      </c>
      <c r="B39" s="116" t="s">
        <v>228</v>
      </c>
      <c r="C39" s="117" t="s">
        <v>11</v>
      </c>
      <c r="D39" s="51" t="e">
        <f>VLOOKUP(B39,Teams!B$1:AA$251,26,FALSE)</f>
        <v>#N/A</v>
      </c>
    </row>
    <row r="40" spans="1:4" ht="14.35" x14ac:dyDescent="0.5">
      <c r="A40" s="115">
        <v>38</v>
      </c>
      <c r="B40" s="116" t="s">
        <v>236</v>
      </c>
      <c r="C40" s="117" t="s">
        <v>110</v>
      </c>
      <c r="D40" s="51" t="e">
        <f>VLOOKUP(B40,Teams!B$1:AA$251,26,FALSE)</f>
        <v>#N/A</v>
      </c>
    </row>
    <row r="41" spans="1:4" ht="14.35" x14ac:dyDescent="0.5">
      <c r="A41" s="115">
        <v>39</v>
      </c>
      <c r="B41" s="116" t="s">
        <v>234</v>
      </c>
      <c r="C41" s="117" t="s">
        <v>154</v>
      </c>
      <c r="D41" s="51" t="e">
        <f>VLOOKUP(B41,Teams!B$1:AA$251,26,FALSE)</f>
        <v>#N/A</v>
      </c>
    </row>
    <row r="42" spans="1:4" ht="14.35" x14ac:dyDescent="0.5">
      <c r="A42" s="115">
        <v>40</v>
      </c>
      <c r="B42" s="116" t="s">
        <v>246</v>
      </c>
      <c r="C42" s="117" t="s">
        <v>105</v>
      </c>
      <c r="D42" s="51">
        <f>VLOOKUP(B42,Teams!B$1:AA$251,26,FALSE)</f>
        <v>0</v>
      </c>
    </row>
    <row r="43" spans="1:4" ht="14.35" x14ac:dyDescent="0.5">
      <c r="A43" s="115">
        <v>41</v>
      </c>
      <c r="B43" s="108" t="s">
        <v>238</v>
      </c>
      <c r="C43" s="106" t="s">
        <v>78</v>
      </c>
      <c r="D43" s="51">
        <f>VLOOKUP(B43,Teams!B$1:AA$251,26,FALSE)</f>
        <v>0</v>
      </c>
    </row>
    <row r="44" spans="1:4" ht="14.35" x14ac:dyDescent="0.5">
      <c r="A44" s="115">
        <v>42</v>
      </c>
      <c r="B44" s="116" t="s">
        <v>177</v>
      </c>
      <c r="C44" s="117" t="s">
        <v>77</v>
      </c>
      <c r="D44" s="51">
        <f>VLOOKUP(B44,Teams!B$1:AA$251,26,FALSE)</f>
        <v>0</v>
      </c>
    </row>
    <row r="45" spans="1:4" ht="14.35" x14ac:dyDescent="0.5">
      <c r="A45" s="115">
        <v>43</v>
      </c>
      <c r="B45" s="108" t="s">
        <v>185</v>
      </c>
      <c r="C45" s="106" t="s">
        <v>127</v>
      </c>
      <c r="D45" s="51">
        <f>VLOOKUP(B45,Teams!B$1:AA$251,26,FALSE)</f>
        <v>0</v>
      </c>
    </row>
    <row r="46" spans="1:4" ht="14.35" x14ac:dyDescent="0.5">
      <c r="A46" s="115">
        <v>44</v>
      </c>
      <c r="B46" s="108" t="s">
        <v>201</v>
      </c>
      <c r="C46" s="106" t="s">
        <v>6</v>
      </c>
      <c r="D46" s="51">
        <f>VLOOKUP(B46,Teams!B$1:AA$251,26,FALSE)</f>
        <v>0</v>
      </c>
    </row>
    <row r="47" spans="1:4" ht="14.35" x14ac:dyDescent="0.5">
      <c r="A47" s="115">
        <v>45</v>
      </c>
      <c r="B47" s="116" t="s">
        <v>189</v>
      </c>
      <c r="C47" s="117" t="s">
        <v>13</v>
      </c>
      <c r="D47" s="51">
        <f>VLOOKUP(B47,Teams!B$1:AA$251,26,FALSE)</f>
        <v>0</v>
      </c>
    </row>
    <row r="48" spans="1:4" ht="14.35" x14ac:dyDescent="0.5">
      <c r="A48" s="115">
        <v>46</v>
      </c>
      <c r="B48" s="116" t="s">
        <v>178</v>
      </c>
      <c r="C48" s="117" t="s">
        <v>77</v>
      </c>
      <c r="D48" s="51">
        <f>VLOOKUP(B48,Teams!B$1:AA$251,26,FALSE)</f>
        <v>0</v>
      </c>
    </row>
    <row r="49" spans="1:4" ht="14.35" x14ac:dyDescent="0.5">
      <c r="A49" s="115">
        <v>47</v>
      </c>
      <c r="B49" s="116" t="s">
        <v>195</v>
      </c>
      <c r="C49" s="117" t="s">
        <v>83</v>
      </c>
      <c r="D49" s="51">
        <f>VLOOKUP(B49,Teams!B$1:AA$251,26,FALSE)</f>
        <v>0</v>
      </c>
    </row>
    <row r="50" spans="1:4" ht="14.35" x14ac:dyDescent="0.5">
      <c r="A50" s="115">
        <v>48</v>
      </c>
      <c r="B50" s="116" t="s">
        <v>227</v>
      </c>
      <c r="C50" s="117" t="s">
        <v>8</v>
      </c>
      <c r="D50" s="51" t="e">
        <f>VLOOKUP(B50,Teams!B$1:AA$251,26,FALSE)</f>
        <v>#N/A</v>
      </c>
    </row>
    <row r="51" spans="1:4" ht="14.35" x14ac:dyDescent="0.5">
      <c r="A51" s="115">
        <v>49</v>
      </c>
      <c r="B51" s="116" t="s">
        <v>239</v>
      </c>
      <c r="C51" s="117" t="s">
        <v>149</v>
      </c>
      <c r="D51" s="51">
        <f>VLOOKUP(B51,Teams!B$1:AA$251,26,FALSE)</f>
        <v>0</v>
      </c>
    </row>
    <row r="52" spans="1:4" ht="14.35" x14ac:dyDescent="0.5">
      <c r="A52" s="115">
        <v>50</v>
      </c>
      <c r="B52" s="116" t="s">
        <v>216</v>
      </c>
      <c r="C52" s="117" t="s">
        <v>52</v>
      </c>
      <c r="D52" s="51">
        <f>VLOOKUP(B52,Teams!B$1:AA$251,26,FALSE)</f>
        <v>0</v>
      </c>
    </row>
    <row r="53" spans="1:4" ht="14.35" x14ac:dyDescent="0.5">
      <c r="A53" s="115">
        <v>51</v>
      </c>
      <c r="B53" s="109" t="s">
        <v>229</v>
      </c>
      <c r="C53" s="107" t="s">
        <v>109</v>
      </c>
      <c r="D53" s="51" t="e">
        <f>VLOOKUP(B53,Teams!B$1:AA$251,26,FALSE)</f>
        <v>#N/A</v>
      </c>
    </row>
    <row r="54" spans="1:4" ht="14.35" x14ac:dyDescent="0.5">
      <c r="A54" s="115">
        <v>52</v>
      </c>
      <c r="B54" s="122" t="s">
        <v>206</v>
      </c>
      <c r="C54" s="121" t="s">
        <v>5</v>
      </c>
      <c r="D54" s="51">
        <f>VLOOKUP(B54,Teams!B$1:AA$251,26,FALSE)</f>
        <v>0</v>
      </c>
    </row>
    <row r="55" spans="1:4" ht="14.35" x14ac:dyDescent="0.5">
      <c r="A55" s="115">
        <v>53</v>
      </c>
      <c r="B55" s="122" t="s">
        <v>218</v>
      </c>
      <c r="C55" s="121" t="s">
        <v>52</v>
      </c>
      <c r="D55" s="51">
        <f>VLOOKUP(B55,Teams!B$1:AA$251,26,FALSE)</f>
        <v>0</v>
      </c>
    </row>
    <row r="56" spans="1:4" ht="14.35" x14ac:dyDescent="0.5">
      <c r="A56" s="115">
        <v>54</v>
      </c>
      <c r="B56" s="109" t="s">
        <v>203</v>
      </c>
      <c r="C56" s="107" t="s">
        <v>147</v>
      </c>
      <c r="D56" s="51">
        <f>VLOOKUP(B56,Teams!B$1:AA$251,26,FALSE)</f>
        <v>0</v>
      </c>
    </row>
    <row r="57" spans="1:4" ht="14.35" x14ac:dyDescent="0.5">
      <c r="A57" s="115">
        <v>55</v>
      </c>
      <c r="B57" s="109" t="s">
        <v>137</v>
      </c>
      <c r="C57" s="107" t="s">
        <v>12</v>
      </c>
      <c r="D57" s="51">
        <f>VLOOKUP(B57,Teams!B$1:AA$251,26,FALSE)</f>
        <v>0</v>
      </c>
    </row>
    <row r="58" spans="1:4" ht="14.35" x14ac:dyDescent="0.5">
      <c r="A58" s="115">
        <v>56</v>
      </c>
      <c r="B58" s="122" t="s">
        <v>222</v>
      </c>
      <c r="C58" s="121" t="s">
        <v>111</v>
      </c>
      <c r="D58" s="51">
        <f>VLOOKUP(B58,Teams!B$1:AA$251,26,FALSE)</f>
        <v>0</v>
      </c>
    </row>
    <row r="59" spans="1:4" ht="14.35" x14ac:dyDescent="0.5">
      <c r="A59" s="115">
        <v>57</v>
      </c>
      <c r="B59" s="122" t="s">
        <v>224</v>
      </c>
      <c r="C59" s="121" t="s">
        <v>223</v>
      </c>
      <c r="D59" s="51">
        <f>VLOOKUP(B59,Teams!B$1:AA$251,26,FALSE)</f>
        <v>0</v>
      </c>
    </row>
    <row r="60" spans="1:4" ht="14.35" x14ac:dyDescent="0.5">
      <c r="A60" s="115">
        <v>58</v>
      </c>
      <c r="B60" s="109" t="s">
        <v>188</v>
      </c>
      <c r="C60" s="107" t="s">
        <v>13</v>
      </c>
      <c r="D60" s="51">
        <f>VLOOKUP(B60,Teams!B$1:AA$251,26,FALSE)</f>
        <v>0</v>
      </c>
    </row>
    <row r="61" spans="1:4" ht="14.35" x14ac:dyDescent="0.5">
      <c r="A61" s="123">
        <v>59</v>
      </c>
      <c r="B61" s="124" t="s">
        <v>180</v>
      </c>
      <c r="C61" s="125" t="s">
        <v>5</v>
      </c>
      <c r="D61" s="51">
        <f>VLOOKUP(B61,Teams!B$1:AA$251,26,FALSE)</f>
        <v>0</v>
      </c>
    </row>
    <row r="62" spans="1:4" x14ac:dyDescent="0.4">
      <c r="B62" s="43" t="s">
        <v>93</v>
      </c>
      <c r="C62" s="43" t="s">
        <v>48</v>
      </c>
      <c r="D62" s="51" t="e">
        <f>VLOOKUP(B62,Teams!B$1:AA$251,26,FALSE)</f>
        <v>#N/A</v>
      </c>
    </row>
    <row r="63" spans="1:4" x14ac:dyDescent="0.4">
      <c r="B63" s="44" t="s">
        <v>136</v>
      </c>
      <c r="C63" s="44" t="s">
        <v>77</v>
      </c>
      <c r="D63" s="51" t="e">
        <f>VLOOKUP(B63,Teams!B$1:AA$251,26,FALSE)</f>
        <v>#N/A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1">
    <pageSetUpPr fitToPage="1"/>
  </sheetPr>
  <dimension ref="A1:C149"/>
  <sheetViews>
    <sheetView showGridLines="0" showZeros="0" workbookViewId="0">
      <selection activeCell="C102" sqref="C102"/>
    </sheetView>
  </sheetViews>
  <sheetFormatPr defaultColWidth="9.17578125" defaultRowHeight="12.7" x14ac:dyDescent="0.4"/>
  <cols>
    <col min="1" max="1" width="20.17578125" style="39" customWidth="1"/>
    <col min="2" max="2" width="10.703125" style="161" bestFit="1" customWidth="1"/>
    <col min="3" max="16384" width="9.17578125" style="39"/>
  </cols>
  <sheetData>
    <row r="1" spans="1:2" s="42" customFormat="1" ht="27" customHeight="1" thickBot="1" x14ac:dyDescent="0.45">
      <c r="A1" s="162" t="s">
        <v>0</v>
      </c>
      <c r="B1" s="163" t="s">
        <v>269</v>
      </c>
    </row>
    <row r="2" spans="1:2" ht="14.35" x14ac:dyDescent="0.5">
      <c r="A2" s="91" t="s">
        <v>3</v>
      </c>
      <c r="B2" s="164">
        <v>250000</v>
      </c>
    </row>
    <row r="3" spans="1:2" ht="14.35" x14ac:dyDescent="0.5">
      <c r="A3" s="92" t="s">
        <v>133</v>
      </c>
      <c r="B3" s="165">
        <v>240000</v>
      </c>
    </row>
    <row r="4" spans="1:2" ht="14.35" x14ac:dyDescent="0.5">
      <c r="A4" s="92" t="s">
        <v>129</v>
      </c>
      <c r="B4" s="165">
        <v>240000</v>
      </c>
    </row>
    <row r="5" spans="1:2" ht="14.35" x14ac:dyDescent="0.5">
      <c r="A5" s="93" t="s">
        <v>106</v>
      </c>
      <c r="B5" s="165">
        <v>230000</v>
      </c>
    </row>
    <row r="6" spans="1:2" ht="14.35" x14ac:dyDescent="0.5">
      <c r="A6" s="92" t="s">
        <v>94</v>
      </c>
      <c r="B6" s="165">
        <v>230000</v>
      </c>
    </row>
    <row r="7" spans="1:2" ht="14.35" x14ac:dyDescent="0.5">
      <c r="A7" s="93" t="s">
        <v>99</v>
      </c>
      <c r="B7" s="165">
        <v>230000</v>
      </c>
    </row>
    <row r="8" spans="1:2" ht="14.35" x14ac:dyDescent="0.5">
      <c r="A8" s="92" t="s">
        <v>9</v>
      </c>
      <c r="B8" s="165">
        <v>230000</v>
      </c>
    </row>
    <row r="9" spans="1:2" ht="14.35" x14ac:dyDescent="0.5">
      <c r="A9" s="92" t="s">
        <v>37</v>
      </c>
      <c r="B9" s="165">
        <v>230000</v>
      </c>
    </row>
    <row r="10" spans="1:2" ht="14.35" x14ac:dyDescent="0.5">
      <c r="A10" s="93" t="s">
        <v>6</v>
      </c>
      <c r="B10" s="165">
        <v>230000</v>
      </c>
    </row>
    <row r="11" spans="1:2" ht="14.35" x14ac:dyDescent="0.5">
      <c r="A11" s="93" t="s">
        <v>107</v>
      </c>
      <c r="B11" s="165">
        <v>225000</v>
      </c>
    </row>
    <row r="12" spans="1:2" ht="14.35" x14ac:dyDescent="0.5">
      <c r="A12" s="92" t="s">
        <v>139</v>
      </c>
      <c r="B12" s="165">
        <v>225000</v>
      </c>
    </row>
    <row r="13" spans="1:2" ht="14.35" x14ac:dyDescent="0.5">
      <c r="A13" s="92" t="s">
        <v>82</v>
      </c>
      <c r="B13" s="165">
        <v>220000</v>
      </c>
    </row>
    <row r="14" spans="1:2" ht="14.35" x14ac:dyDescent="0.5">
      <c r="A14" s="92" t="s">
        <v>140</v>
      </c>
      <c r="B14" s="165">
        <v>220000</v>
      </c>
    </row>
    <row r="15" spans="1:2" ht="14.35" x14ac:dyDescent="0.5">
      <c r="A15" s="92" t="s">
        <v>8</v>
      </c>
      <c r="B15" s="165">
        <v>220000</v>
      </c>
    </row>
    <row r="16" spans="1:2" ht="14.35" x14ac:dyDescent="0.5">
      <c r="A16" s="93" t="s">
        <v>141</v>
      </c>
      <c r="B16" s="165">
        <v>220000</v>
      </c>
    </row>
    <row r="17" spans="1:2" ht="14.35" x14ac:dyDescent="0.5">
      <c r="A17" s="93" t="s">
        <v>90</v>
      </c>
      <c r="B17" s="165">
        <v>220000</v>
      </c>
    </row>
    <row r="18" spans="1:2" ht="14.35" x14ac:dyDescent="0.5">
      <c r="A18" s="92" t="s">
        <v>109</v>
      </c>
      <c r="B18" s="165">
        <v>215000</v>
      </c>
    </row>
    <row r="19" spans="1:2" ht="14.35" x14ac:dyDescent="0.5">
      <c r="A19" s="93" t="s">
        <v>87</v>
      </c>
      <c r="B19" s="165">
        <v>215000</v>
      </c>
    </row>
    <row r="20" spans="1:2" ht="14.35" x14ac:dyDescent="0.5">
      <c r="A20" s="92" t="s">
        <v>20</v>
      </c>
      <c r="B20" s="165">
        <v>215000</v>
      </c>
    </row>
    <row r="21" spans="1:2" ht="14.35" x14ac:dyDescent="0.5">
      <c r="A21" s="93" t="s">
        <v>92</v>
      </c>
      <c r="B21" s="165">
        <v>215000</v>
      </c>
    </row>
    <row r="22" spans="1:2" ht="14.35" x14ac:dyDescent="0.5">
      <c r="A22" s="92" t="s">
        <v>53</v>
      </c>
      <c r="B22" s="165">
        <v>210000</v>
      </c>
    </row>
    <row r="23" spans="1:2" ht="14.35" x14ac:dyDescent="0.5">
      <c r="A23" s="93" t="s">
        <v>54</v>
      </c>
      <c r="B23" s="165">
        <v>205000</v>
      </c>
    </row>
    <row r="24" spans="1:2" ht="14.35" x14ac:dyDescent="0.5">
      <c r="A24" s="92" t="s">
        <v>142</v>
      </c>
      <c r="B24" s="165">
        <v>205000</v>
      </c>
    </row>
    <row r="25" spans="1:2" ht="14.35" x14ac:dyDescent="0.5">
      <c r="A25" s="93" t="s">
        <v>56</v>
      </c>
      <c r="B25" s="165">
        <v>205000</v>
      </c>
    </row>
    <row r="26" spans="1:2" ht="14.35" x14ac:dyDescent="0.5">
      <c r="A26" s="92" t="s">
        <v>83</v>
      </c>
      <c r="B26" s="165">
        <v>205000</v>
      </c>
    </row>
    <row r="27" spans="1:2" ht="14.35" x14ac:dyDescent="0.5">
      <c r="A27" s="92" t="s">
        <v>135</v>
      </c>
      <c r="B27" s="165">
        <v>205000</v>
      </c>
    </row>
    <row r="28" spans="1:2" ht="14.35" x14ac:dyDescent="0.5">
      <c r="A28" s="92" t="s">
        <v>143</v>
      </c>
      <c r="B28" s="165">
        <v>200000</v>
      </c>
    </row>
    <row r="29" spans="1:2" ht="14.35" x14ac:dyDescent="0.5">
      <c r="A29" s="93" t="s">
        <v>125</v>
      </c>
      <c r="B29" s="165">
        <v>200000</v>
      </c>
    </row>
    <row r="30" spans="1:2" ht="14.35" x14ac:dyDescent="0.4">
      <c r="A30" s="94" t="s">
        <v>10</v>
      </c>
      <c r="B30" s="165">
        <v>200000</v>
      </c>
    </row>
    <row r="31" spans="1:2" ht="14.35" x14ac:dyDescent="0.5">
      <c r="A31" s="92" t="s">
        <v>144</v>
      </c>
      <c r="B31" s="165">
        <v>200000</v>
      </c>
    </row>
    <row r="32" spans="1:2" ht="14.35" x14ac:dyDescent="0.5">
      <c r="A32" s="92" t="s">
        <v>110</v>
      </c>
      <c r="B32" s="165">
        <v>200000</v>
      </c>
    </row>
    <row r="33" spans="1:2" ht="14.35" x14ac:dyDescent="0.5">
      <c r="A33" s="92" t="s">
        <v>95</v>
      </c>
      <c r="B33" s="165">
        <v>195000</v>
      </c>
    </row>
    <row r="34" spans="1:2" ht="14.35" x14ac:dyDescent="0.5">
      <c r="A34" s="92" t="s">
        <v>130</v>
      </c>
      <c r="B34" s="165">
        <v>195000</v>
      </c>
    </row>
    <row r="35" spans="1:2" ht="14.35" x14ac:dyDescent="0.5">
      <c r="A35" s="93" t="s">
        <v>68</v>
      </c>
      <c r="B35" s="165">
        <v>195000</v>
      </c>
    </row>
    <row r="36" spans="1:2" ht="14.35" x14ac:dyDescent="0.5">
      <c r="A36" s="92" t="s">
        <v>119</v>
      </c>
      <c r="B36" s="165">
        <v>190000</v>
      </c>
    </row>
    <row r="37" spans="1:2" ht="14.35" x14ac:dyDescent="0.5">
      <c r="A37" s="93" t="s">
        <v>145</v>
      </c>
      <c r="B37" s="165">
        <v>190000</v>
      </c>
    </row>
    <row r="38" spans="1:2" ht="14.35" x14ac:dyDescent="0.5">
      <c r="A38" s="92" t="s">
        <v>146</v>
      </c>
      <c r="B38" s="165">
        <v>190000</v>
      </c>
    </row>
    <row r="39" spans="1:2" ht="14.35" x14ac:dyDescent="0.5">
      <c r="A39" s="92" t="s">
        <v>14</v>
      </c>
      <c r="B39" s="165">
        <v>190000</v>
      </c>
    </row>
    <row r="40" spans="1:2" ht="14.35" x14ac:dyDescent="0.5">
      <c r="A40" s="92" t="s">
        <v>147</v>
      </c>
      <c r="B40" s="165">
        <v>190000</v>
      </c>
    </row>
    <row r="41" spans="1:2" ht="14.35" x14ac:dyDescent="0.5">
      <c r="A41" s="92" t="s">
        <v>127</v>
      </c>
      <c r="B41" s="165">
        <v>190000</v>
      </c>
    </row>
    <row r="42" spans="1:2" ht="14.35" x14ac:dyDescent="0.5">
      <c r="A42" s="92" t="s">
        <v>84</v>
      </c>
      <c r="B42" s="165">
        <v>190000</v>
      </c>
    </row>
    <row r="43" spans="1:2" ht="14.35" x14ac:dyDescent="0.5">
      <c r="A43" s="92" t="s">
        <v>148</v>
      </c>
      <c r="B43" s="165">
        <v>190000</v>
      </c>
    </row>
    <row r="44" spans="1:2" ht="14.35" x14ac:dyDescent="0.5">
      <c r="A44" s="92" t="s">
        <v>126</v>
      </c>
      <c r="B44" s="165">
        <v>185000</v>
      </c>
    </row>
    <row r="45" spans="1:2" ht="14.35" x14ac:dyDescent="0.5">
      <c r="A45" s="92" t="s">
        <v>86</v>
      </c>
      <c r="B45" s="165">
        <v>185000</v>
      </c>
    </row>
    <row r="46" spans="1:2" ht="14.35" x14ac:dyDescent="0.5">
      <c r="A46" s="93" t="s">
        <v>77</v>
      </c>
      <c r="B46" s="165">
        <v>185000</v>
      </c>
    </row>
    <row r="47" spans="1:2" ht="14.35" x14ac:dyDescent="0.5">
      <c r="A47" s="92" t="s">
        <v>79</v>
      </c>
      <c r="B47" s="165">
        <v>185000</v>
      </c>
    </row>
    <row r="48" spans="1:2" ht="14.35" x14ac:dyDescent="0.5">
      <c r="A48" s="92" t="s">
        <v>76</v>
      </c>
      <c r="B48" s="165">
        <v>185000</v>
      </c>
    </row>
    <row r="49" spans="1:2" ht="14.35" x14ac:dyDescent="0.5">
      <c r="A49" s="92" t="s">
        <v>149</v>
      </c>
      <c r="B49" s="165">
        <v>180000</v>
      </c>
    </row>
    <row r="50" spans="1:2" ht="14.35" x14ac:dyDescent="0.5">
      <c r="A50" s="93" t="s">
        <v>98</v>
      </c>
      <c r="B50" s="165">
        <v>180000</v>
      </c>
    </row>
    <row r="51" spans="1:2" ht="14.35" x14ac:dyDescent="0.5">
      <c r="A51" s="93" t="s">
        <v>60</v>
      </c>
      <c r="B51" s="165">
        <v>180000</v>
      </c>
    </row>
    <row r="52" spans="1:2" ht="14.35" x14ac:dyDescent="0.5">
      <c r="A52" s="92" t="s">
        <v>4</v>
      </c>
      <c r="B52" s="165">
        <v>180000</v>
      </c>
    </row>
    <row r="53" spans="1:2" ht="14.35" x14ac:dyDescent="0.5">
      <c r="A53" s="92" t="s">
        <v>89</v>
      </c>
      <c r="B53" s="165">
        <v>180000</v>
      </c>
    </row>
    <row r="54" spans="1:2" ht="14.35" x14ac:dyDescent="0.5">
      <c r="A54" s="92" t="s">
        <v>150</v>
      </c>
      <c r="B54" s="165">
        <v>180000</v>
      </c>
    </row>
    <row r="55" spans="1:2" ht="14.35" x14ac:dyDescent="0.5">
      <c r="A55" s="92" t="s">
        <v>75</v>
      </c>
      <c r="B55" s="165">
        <v>180000</v>
      </c>
    </row>
    <row r="56" spans="1:2" ht="14.35" x14ac:dyDescent="0.5">
      <c r="A56" s="92" t="s">
        <v>151</v>
      </c>
      <c r="B56" s="165">
        <v>180000</v>
      </c>
    </row>
    <row r="57" spans="1:2" ht="14.35" x14ac:dyDescent="0.5">
      <c r="A57" s="92" t="s">
        <v>7</v>
      </c>
      <c r="B57" s="165">
        <v>175000</v>
      </c>
    </row>
    <row r="58" spans="1:2" ht="14.35" x14ac:dyDescent="0.5">
      <c r="A58" s="92" t="s">
        <v>122</v>
      </c>
      <c r="B58" s="165">
        <v>175000</v>
      </c>
    </row>
    <row r="59" spans="1:2" ht="14.35" x14ac:dyDescent="0.5">
      <c r="A59" s="93" t="s">
        <v>51</v>
      </c>
      <c r="B59" s="165">
        <v>175000</v>
      </c>
    </row>
    <row r="60" spans="1:2" ht="14.35" x14ac:dyDescent="0.5">
      <c r="A60" s="92" t="s">
        <v>85</v>
      </c>
      <c r="B60" s="165">
        <v>175000</v>
      </c>
    </row>
    <row r="61" spans="1:2" ht="14.35" x14ac:dyDescent="0.5">
      <c r="A61" s="92" t="s">
        <v>88</v>
      </c>
      <c r="B61" s="165">
        <v>175000</v>
      </c>
    </row>
    <row r="62" spans="1:2" ht="14.35" x14ac:dyDescent="0.5">
      <c r="A62" s="93" t="s">
        <v>13</v>
      </c>
      <c r="B62" s="165">
        <v>175000</v>
      </c>
    </row>
    <row r="63" spans="1:2" ht="14.35" x14ac:dyDescent="0.5">
      <c r="A63" s="93" t="s">
        <v>78</v>
      </c>
      <c r="B63" s="165">
        <v>170000</v>
      </c>
    </row>
    <row r="64" spans="1:2" ht="14.35" x14ac:dyDescent="0.5">
      <c r="A64" s="93" t="s">
        <v>105</v>
      </c>
      <c r="B64" s="165">
        <v>170000</v>
      </c>
    </row>
    <row r="65" spans="1:2" ht="14.35" x14ac:dyDescent="0.5">
      <c r="A65" s="93" t="s">
        <v>62</v>
      </c>
      <c r="B65" s="165">
        <v>170000</v>
      </c>
    </row>
    <row r="66" spans="1:2" ht="14.35" x14ac:dyDescent="0.5">
      <c r="A66" s="92" t="s">
        <v>152</v>
      </c>
      <c r="B66" s="165">
        <v>165000</v>
      </c>
    </row>
    <row r="67" spans="1:2" ht="14.35" x14ac:dyDescent="0.5">
      <c r="A67" s="92" t="s">
        <v>120</v>
      </c>
      <c r="B67" s="165">
        <v>165000</v>
      </c>
    </row>
    <row r="68" spans="1:2" ht="14.35" x14ac:dyDescent="0.5">
      <c r="A68" s="92" t="s">
        <v>153</v>
      </c>
      <c r="B68" s="165">
        <v>165000</v>
      </c>
    </row>
    <row r="69" spans="1:2" ht="14.35" x14ac:dyDescent="0.5">
      <c r="A69" s="92" t="s">
        <v>154</v>
      </c>
      <c r="B69" s="165">
        <v>165000</v>
      </c>
    </row>
    <row r="70" spans="1:2" ht="14.35" x14ac:dyDescent="0.5">
      <c r="A70" s="92" t="s">
        <v>11</v>
      </c>
      <c r="B70" s="165">
        <v>165000</v>
      </c>
    </row>
    <row r="71" spans="1:2" ht="14.35" x14ac:dyDescent="0.5">
      <c r="A71" s="92" t="s">
        <v>66</v>
      </c>
      <c r="B71" s="165">
        <v>165000</v>
      </c>
    </row>
    <row r="72" spans="1:2" ht="14.35" x14ac:dyDescent="0.5">
      <c r="A72" s="92" t="s">
        <v>155</v>
      </c>
      <c r="B72" s="165">
        <v>165000</v>
      </c>
    </row>
    <row r="73" spans="1:2" ht="14.35" x14ac:dyDescent="0.5">
      <c r="A73" s="92" t="s">
        <v>12</v>
      </c>
      <c r="B73" s="165">
        <v>160000</v>
      </c>
    </row>
    <row r="74" spans="1:2" ht="14.35" x14ac:dyDescent="0.5">
      <c r="A74" s="92" t="s">
        <v>131</v>
      </c>
      <c r="B74" s="165">
        <v>160000</v>
      </c>
    </row>
    <row r="75" spans="1:2" ht="14.35" x14ac:dyDescent="0.5">
      <c r="A75" s="92" t="s">
        <v>67</v>
      </c>
      <c r="B75" s="165">
        <v>160000</v>
      </c>
    </row>
    <row r="76" spans="1:2" ht="14.35" x14ac:dyDescent="0.5">
      <c r="A76" s="92" t="s">
        <v>65</v>
      </c>
      <c r="B76" s="165">
        <v>160000</v>
      </c>
    </row>
    <row r="77" spans="1:2" ht="14.35" x14ac:dyDescent="0.5">
      <c r="A77" s="92" t="s">
        <v>111</v>
      </c>
      <c r="B77" s="165">
        <v>155000</v>
      </c>
    </row>
    <row r="78" spans="1:2" ht="14.35" x14ac:dyDescent="0.5">
      <c r="A78" s="92" t="s">
        <v>156</v>
      </c>
      <c r="B78" s="165">
        <v>155000</v>
      </c>
    </row>
    <row r="79" spans="1:2" ht="14.35" x14ac:dyDescent="0.5">
      <c r="A79" s="92" t="s">
        <v>157</v>
      </c>
      <c r="B79" s="165">
        <v>150000</v>
      </c>
    </row>
    <row r="80" spans="1:2" ht="14.35" x14ac:dyDescent="0.5">
      <c r="A80" s="92" t="s">
        <v>57</v>
      </c>
      <c r="B80" s="165">
        <v>150000</v>
      </c>
    </row>
    <row r="81" spans="1:2" ht="14.35" x14ac:dyDescent="0.5">
      <c r="A81" s="92" t="s">
        <v>5</v>
      </c>
      <c r="B81" s="165">
        <v>145000</v>
      </c>
    </row>
    <row r="82" spans="1:2" ht="14.35" x14ac:dyDescent="0.5">
      <c r="A82" s="92" t="s">
        <v>117</v>
      </c>
      <c r="B82" s="165">
        <v>145000</v>
      </c>
    </row>
    <row r="83" spans="1:2" ht="14.35" x14ac:dyDescent="0.5">
      <c r="A83" s="92" t="s">
        <v>158</v>
      </c>
      <c r="B83" s="165">
        <v>145000</v>
      </c>
    </row>
    <row r="84" spans="1:2" ht="14.35" x14ac:dyDescent="0.5">
      <c r="A84" s="92" t="s">
        <v>49</v>
      </c>
      <c r="B84" s="165">
        <v>140000</v>
      </c>
    </row>
    <row r="85" spans="1:2" ht="14.35" x14ac:dyDescent="0.5">
      <c r="A85" s="92" t="s">
        <v>159</v>
      </c>
      <c r="B85" s="165">
        <v>140000</v>
      </c>
    </row>
    <row r="86" spans="1:2" ht="14.35" x14ac:dyDescent="0.5">
      <c r="A86" s="92" t="s">
        <v>112</v>
      </c>
      <c r="B86" s="165">
        <v>140000</v>
      </c>
    </row>
    <row r="87" spans="1:2" ht="14.35" x14ac:dyDescent="0.5">
      <c r="A87" s="92" t="s">
        <v>81</v>
      </c>
      <c r="B87" s="165">
        <v>140000</v>
      </c>
    </row>
    <row r="88" spans="1:2" ht="14.35" x14ac:dyDescent="0.5">
      <c r="A88" s="92" t="s">
        <v>18</v>
      </c>
      <c r="B88" s="165">
        <v>140000</v>
      </c>
    </row>
    <row r="89" spans="1:2" ht="14.35" x14ac:dyDescent="0.5">
      <c r="A89" s="92" t="s">
        <v>16</v>
      </c>
      <c r="B89" s="165">
        <v>140000</v>
      </c>
    </row>
    <row r="90" spans="1:2" ht="14.35" x14ac:dyDescent="0.5">
      <c r="A90" s="92" t="s">
        <v>121</v>
      </c>
      <c r="B90" s="165">
        <v>140000</v>
      </c>
    </row>
    <row r="91" spans="1:2" ht="14.35" x14ac:dyDescent="0.5">
      <c r="A91" s="92" t="s">
        <v>160</v>
      </c>
      <c r="B91" s="165">
        <v>135000</v>
      </c>
    </row>
    <row r="92" spans="1:2" ht="14.35" x14ac:dyDescent="0.5">
      <c r="A92" s="92" t="s">
        <v>123</v>
      </c>
      <c r="B92" s="165">
        <v>130000</v>
      </c>
    </row>
    <row r="93" spans="1:2" ht="14.35" x14ac:dyDescent="0.5">
      <c r="A93" s="92" t="s">
        <v>161</v>
      </c>
      <c r="B93" s="165">
        <v>130000</v>
      </c>
    </row>
    <row r="94" spans="1:2" ht="14.35" x14ac:dyDescent="0.5">
      <c r="A94" s="92" t="s">
        <v>162</v>
      </c>
      <c r="B94" s="165">
        <v>130000</v>
      </c>
    </row>
    <row r="95" spans="1:2" ht="14.35" x14ac:dyDescent="0.5">
      <c r="A95" s="92" t="s">
        <v>17</v>
      </c>
      <c r="B95" s="165">
        <v>130000</v>
      </c>
    </row>
    <row r="96" spans="1:2" ht="14.35" x14ac:dyDescent="0.5">
      <c r="A96" s="92" t="s">
        <v>163</v>
      </c>
      <c r="B96" s="165">
        <v>125000</v>
      </c>
    </row>
    <row r="97" spans="1:3" ht="14.35" x14ac:dyDescent="0.5">
      <c r="A97" s="92" t="s">
        <v>164</v>
      </c>
      <c r="B97" s="165">
        <v>125000</v>
      </c>
    </row>
    <row r="98" spans="1:3" ht="14.35" x14ac:dyDescent="0.5">
      <c r="A98" s="95" t="s">
        <v>165</v>
      </c>
      <c r="B98" s="165">
        <v>120000</v>
      </c>
    </row>
    <row r="99" spans="1:3" ht="14.35" x14ac:dyDescent="0.5">
      <c r="A99" s="95" t="s">
        <v>166</v>
      </c>
      <c r="B99" s="165">
        <v>115000</v>
      </c>
    </row>
    <row r="100" spans="1:3" ht="14.7" thickBot="1" x14ac:dyDescent="0.55000000000000004">
      <c r="A100" s="92" t="s">
        <v>167</v>
      </c>
      <c r="B100" s="165">
        <v>110000</v>
      </c>
    </row>
    <row r="101" spans="1:3" ht="14.35" x14ac:dyDescent="0.5">
      <c r="A101" s="96" t="s">
        <v>21</v>
      </c>
      <c r="B101" s="164">
        <v>105000</v>
      </c>
      <c r="C101" s="39" t="s">
        <v>270</v>
      </c>
    </row>
    <row r="102" spans="1:3" ht="14.35" x14ac:dyDescent="0.5">
      <c r="A102" s="97" t="s">
        <v>168</v>
      </c>
      <c r="B102" s="165">
        <v>105000</v>
      </c>
    </row>
    <row r="103" spans="1:3" ht="14.35" x14ac:dyDescent="0.5">
      <c r="A103" s="97" t="s">
        <v>52</v>
      </c>
      <c r="B103" s="165">
        <v>105000</v>
      </c>
    </row>
    <row r="104" spans="1:3" ht="14.35" x14ac:dyDescent="0.5">
      <c r="A104" s="97" t="s">
        <v>114</v>
      </c>
      <c r="B104" s="165">
        <v>105000</v>
      </c>
    </row>
    <row r="105" spans="1:3" ht="14.35" x14ac:dyDescent="0.5">
      <c r="A105" s="97" t="s">
        <v>116</v>
      </c>
      <c r="B105" s="165">
        <v>105000</v>
      </c>
    </row>
    <row r="106" spans="1:3" ht="14.35" x14ac:dyDescent="0.5">
      <c r="A106" s="97" t="s">
        <v>100</v>
      </c>
      <c r="B106" s="165">
        <v>105000</v>
      </c>
    </row>
    <row r="107" spans="1:3" ht="14.35" x14ac:dyDescent="0.5">
      <c r="A107" s="97" t="s">
        <v>169</v>
      </c>
      <c r="B107" s="165">
        <v>105000</v>
      </c>
    </row>
    <row r="108" spans="1:3" ht="14.35" x14ac:dyDescent="0.5">
      <c r="A108" s="97" t="s">
        <v>134</v>
      </c>
      <c r="B108" s="165">
        <v>105000</v>
      </c>
    </row>
    <row r="109" spans="1:3" ht="14.35" x14ac:dyDescent="0.5">
      <c r="A109" s="97" t="s">
        <v>96</v>
      </c>
      <c r="B109" s="165">
        <v>105000</v>
      </c>
    </row>
    <row r="110" spans="1:3" ht="14.35" x14ac:dyDescent="0.5">
      <c r="A110" s="97" t="s">
        <v>103</v>
      </c>
      <c r="B110" s="165">
        <v>105000</v>
      </c>
    </row>
    <row r="111" spans="1:3" ht="14.35" x14ac:dyDescent="0.5">
      <c r="A111" s="97" t="s">
        <v>80</v>
      </c>
      <c r="B111" s="165">
        <v>105000</v>
      </c>
    </row>
    <row r="112" spans="1:3" ht="14.35" x14ac:dyDescent="0.5">
      <c r="A112" s="97" t="s">
        <v>186</v>
      </c>
      <c r="B112" s="165">
        <v>105000</v>
      </c>
    </row>
    <row r="113" spans="1:2" ht="14.35" x14ac:dyDescent="0.5">
      <c r="A113" s="97" t="s">
        <v>170</v>
      </c>
      <c r="B113" s="165">
        <v>105000</v>
      </c>
    </row>
    <row r="114" spans="1:2" ht="14.35" x14ac:dyDescent="0.5">
      <c r="A114" s="97" t="s">
        <v>58</v>
      </c>
      <c r="B114" s="165">
        <v>105000</v>
      </c>
    </row>
    <row r="115" spans="1:2" ht="14.35" x14ac:dyDescent="0.5">
      <c r="A115" s="97" t="s">
        <v>59</v>
      </c>
      <c r="B115" s="165">
        <v>105000</v>
      </c>
    </row>
    <row r="116" spans="1:2" ht="14.35" x14ac:dyDescent="0.5">
      <c r="A116" s="97" t="s">
        <v>108</v>
      </c>
      <c r="B116" s="165">
        <v>105000</v>
      </c>
    </row>
    <row r="117" spans="1:2" ht="14.35" x14ac:dyDescent="0.5">
      <c r="A117" s="97" t="s">
        <v>118</v>
      </c>
      <c r="B117" s="165">
        <v>105000</v>
      </c>
    </row>
    <row r="118" spans="1:2" ht="14.35" x14ac:dyDescent="0.5">
      <c r="A118" s="97" t="s">
        <v>64</v>
      </c>
      <c r="B118" s="165">
        <v>105000</v>
      </c>
    </row>
    <row r="119" spans="1:2" ht="14.35" x14ac:dyDescent="0.5">
      <c r="A119" s="97" t="s">
        <v>171</v>
      </c>
      <c r="B119" s="165">
        <v>105000</v>
      </c>
    </row>
    <row r="120" spans="1:2" ht="14.35" x14ac:dyDescent="0.5">
      <c r="A120" s="97" t="s">
        <v>132</v>
      </c>
      <c r="B120" s="165">
        <v>105000</v>
      </c>
    </row>
    <row r="121" spans="1:2" ht="14.35" x14ac:dyDescent="0.5">
      <c r="A121" s="97" t="s">
        <v>172</v>
      </c>
      <c r="B121" s="165">
        <v>105000</v>
      </c>
    </row>
    <row r="122" spans="1:2" ht="14.35" x14ac:dyDescent="0.5">
      <c r="A122" s="97" t="s">
        <v>173</v>
      </c>
      <c r="B122" s="165">
        <v>105000</v>
      </c>
    </row>
    <row r="123" spans="1:2" ht="14.35" x14ac:dyDescent="0.5">
      <c r="A123" s="97" t="s">
        <v>174</v>
      </c>
      <c r="B123" s="165">
        <v>105000</v>
      </c>
    </row>
    <row r="124" spans="1:2" ht="14.35" x14ac:dyDescent="0.5">
      <c r="A124" s="97" t="s">
        <v>97</v>
      </c>
      <c r="B124" s="165">
        <v>105000</v>
      </c>
    </row>
    <row r="125" spans="1:2" ht="14.35" x14ac:dyDescent="0.5">
      <c r="A125" s="97" t="s">
        <v>91</v>
      </c>
      <c r="B125" s="165">
        <v>105000</v>
      </c>
    </row>
    <row r="126" spans="1:2" ht="14.35" x14ac:dyDescent="0.5">
      <c r="A126" s="97" t="s">
        <v>104</v>
      </c>
      <c r="B126" s="165">
        <v>105000</v>
      </c>
    </row>
    <row r="127" spans="1:2" ht="14.35" x14ac:dyDescent="0.5">
      <c r="A127" s="97" t="s">
        <v>175</v>
      </c>
      <c r="B127" s="165">
        <v>105000</v>
      </c>
    </row>
    <row r="128" spans="1:2" ht="14.35" x14ac:dyDescent="0.5">
      <c r="A128" s="97" t="s">
        <v>138</v>
      </c>
      <c r="B128" s="165">
        <v>105000</v>
      </c>
    </row>
    <row r="129" spans="1:2" ht="14.35" x14ac:dyDescent="0.5">
      <c r="A129" s="97" t="s">
        <v>176</v>
      </c>
      <c r="B129" s="165">
        <v>105000</v>
      </c>
    </row>
    <row r="130" spans="1:2" ht="14.35" x14ac:dyDescent="0.5">
      <c r="A130" s="97" t="s">
        <v>19</v>
      </c>
      <c r="B130" s="165">
        <v>105000</v>
      </c>
    </row>
    <row r="131" spans="1:2" ht="14.35" x14ac:dyDescent="0.5">
      <c r="A131" s="97" t="s">
        <v>55</v>
      </c>
      <c r="B131" s="165">
        <v>105000</v>
      </c>
    </row>
    <row r="132" spans="1:2" ht="14.35" x14ac:dyDescent="0.5">
      <c r="A132" s="97" t="s">
        <v>61</v>
      </c>
      <c r="B132" s="165">
        <v>105000</v>
      </c>
    </row>
    <row r="133" spans="1:2" ht="14.35" x14ac:dyDescent="0.5">
      <c r="A133" s="97" t="s">
        <v>102</v>
      </c>
      <c r="B133" s="165">
        <v>105000</v>
      </c>
    </row>
    <row r="134" spans="1:2" ht="14.35" x14ac:dyDescent="0.5">
      <c r="A134" s="97" t="s">
        <v>101</v>
      </c>
      <c r="B134" s="165">
        <v>105000</v>
      </c>
    </row>
    <row r="135" spans="1:2" ht="14.35" x14ac:dyDescent="0.5">
      <c r="A135" s="97" t="s">
        <v>15</v>
      </c>
      <c r="B135" s="165">
        <v>105000</v>
      </c>
    </row>
    <row r="136" spans="1:2" ht="14.35" x14ac:dyDescent="0.5">
      <c r="A136" s="97" t="s">
        <v>2</v>
      </c>
      <c r="B136" s="165">
        <v>105000</v>
      </c>
    </row>
    <row r="137" spans="1:2" x14ac:dyDescent="0.4">
      <c r="A137" s="145" t="s">
        <v>115</v>
      </c>
      <c r="B137" s="165">
        <v>105000</v>
      </c>
    </row>
    <row r="138" spans="1:2" x14ac:dyDescent="0.4">
      <c r="A138" s="145" t="s">
        <v>253</v>
      </c>
      <c r="B138" s="165">
        <v>105000</v>
      </c>
    </row>
    <row r="139" spans="1:2" x14ac:dyDescent="0.4">
      <c r="A139" s="145" t="s">
        <v>255</v>
      </c>
      <c r="B139" s="165">
        <v>105000</v>
      </c>
    </row>
    <row r="140" spans="1:2" x14ac:dyDescent="0.4">
      <c r="A140" s="145" t="s">
        <v>241</v>
      </c>
      <c r="B140" s="165">
        <v>105000</v>
      </c>
    </row>
    <row r="141" spans="1:2" x14ac:dyDescent="0.4">
      <c r="A141" s="145" t="s">
        <v>263</v>
      </c>
      <c r="B141" s="165">
        <v>105000</v>
      </c>
    </row>
    <row r="142" spans="1:2" x14ac:dyDescent="0.4">
      <c r="A142" s="145" t="s">
        <v>264</v>
      </c>
      <c r="B142" s="165">
        <v>105000</v>
      </c>
    </row>
    <row r="143" spans="1:2" x14ac:dyDescent="0.4">
      <c r="A143" s="145" t="s">
        <v>265</v>
      </c>
      <c r="B143" s="165">
        <v>105000</v>
      </c>
    </row>
    <row r="144" spans="1:2" x14ac:dyDescent="0.4">
      <c r="A144" s="145" t="s">
        <v>266</v>
      </c>
      <c r="B144" s="165">
        <v>105000</v>
      </c>
    </row>
    <row r="145" spans="1:2" x14ac:dyDescent="0.4">
      <c r="A145" s="145" t="s">
        <v>267</v>
      </c>
      <c r="B145" s="165">
        <v>105000</v>
      </c>
    </row>
    <row r="146" spans="1:2" x14ac:dyDescent="0.4">
      <c r="A146" s="145" t="s">
        <v>251</v>
      </c>
      <c r="B146" s="165">
        <v>105000</v>
      </c>
    </row>
    <row r="147" spans="1:2" x14ac:dyDescent="0.4">
      <c r="A147" s="145" t="s">
        <v>268</v>
      </c>
      <c r="B147" s="165">
        <v>105000</v>
      </c>
    </row>
    <row r="148" spans="1:2" x14ac:dyDescent="0.4">
      <c r="A148" s="145" t="s">
        <v>249</v>
      </c>
      <c r="B148" s="165">
        <v>105000</v>
      </c>
    </row>
    <row r="149" spans="1:2" ht="13" thickBot="1" x14ac:dyDescent="0.45">
      <c r="A149" s="166" t="s">
        <v>257</v>
      </c>
      <c r="B149" s="167">
        <v>105000</v>
      </c>
    </row>
  </sheetData>
  <phoneticPr fontId="0" type="noConversion"/>
  <pageMargins left="0.75" right="0.75" top="1" bottom="1" header="0.5" footer="0.5"/>
  <pageSetup paperSize="9" scale="3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O113"/>
  <sheetViews>
    <sheetView showGridLines="0" showZeros="0" zoomScaleNormal="100" workbookViewId="0">
      <selection activeCell="B3" sqref="B3:N113"/>
    </sheetView>
  </sheetViews>
  <sheetFormatPr defaultColWidth="9.17578125" defaultRowHeight="15.7" x14ac:dyDescent="0.55000000000000004"/>
  <cols>
    <col min="1" max="1" width="4.9375" style="179" customWidth="1"/>
    <col min="2" max="2" width="19.29296875" style="180" customWidth="1"/>
    <col min="3" max="3" width="6.703125" style="179" bestFit="1" customWidth="1"/>
    <col min="4" max="4" width="4.29296875" style="179" bestFit="1" customWidth="1"/>
    <col min="5" max="12" width="4.29296875" style="180" bestFit="1" customWidth="1"/>
    <col min="13" max="13" width="3.9375" style="180" bestFit="1" customWidth="1"/>
    <col min="14" max="14" width="4.29296875" style="180" bestFit="1" customWidth="1"/>
    <col min="15" max="16384" width="9.17578125" style="180"/>
  </cols>
  <sheetData>
    <row r="1" spans="1:15" x14ac:dyDescent="0.55000000000000004">
      <c r="B1" s="180" t="s">
        <v>47</v>
      </c>
    </row>
    <row r="2" spans="1:15" ht="12" customHeight="1" thickBot="1" x14ac:dyDescent="0.6">
      <c r="A2" s="181"/>
      <c r="B2" s="178" t="s">
        <v>0</v>
      </c>
      <c r="C2" s="182" t="s">
        <v>1</v>
      </c>
      <c r="D2" s="182">
        <v>1</v>
      </c>
      <c r="E2" s="182">
        <v>2</v>
      </c>
      <c r="F2" s="178">
        <v>3</v>
      </c>
      <c r="G2" s="178">
        <v>4</v>
      </c>
      <c r="H2" s="178">
        <v>5</v>
      </c>
      <c r="I2" s="178">
        <v>6</v>
      </c>
      <c r="J2" s="178">
        <v>7</v>
      </c>
      <c r="K2" s="178">
        <v>8</v>
      </c>
      <c r="L2" s="183">
        <v>9</v>
      </c>
      <c r="M2" s="183">
        <v>10</v>
      </c>
      <c r="N2" s="183">
        <v>10</v>
      </c>
    </row>
    <row r="3" spans="1:15" ht="12" customHeight="1" x14ac:dyDescent="0.55000000000000004">
      <c r="A3" s="184">
        <v>1</v>
      </c>
      <c r="B3" s="186" t="s">
        <v>149</v>
      </c>
      <c r="C3" s="187">
        <v>7</v>
      </c>
      <c r="D3" s="188">
        <v>99</v>
      </c>
      <c r="E3" s="188">
        <v>100</v>
      </c>
      <c r="F3" s="188">
        <v>100</v>
      </c>
      <c r="G3" s="188">
        <v>100</v>
      </c>
      <c r="H3" s="187">
        <v>0</v>
      </c>
      <c r="I3" s="187">
        <v>99</v>
      </c>
      <c r="J3" s="187">
        <v>100</v>
      </c>
      <c r="K3" s="187">
        <v>0</v>
      </c>
      <c r="L3" s="187">
        <v>100</v>
      </c>
      <c r="M3" s="187">
        <v>0</v>
      </c>
      <c r="N3" s="187">
        <v>599</v>
      </c>
      <c r="O3" s="180">
        <v>0</v>
      </c>
    </row>
    <row r="4" spans="1:15" ht="12" customHeight="1" x14ac:dyDescent="0.55000000000000004">
      <c r="A4" s="184">
        <v>2</v>
      </c>
      <c r="B4" s="189" t="s">
        <v>106</v>
      </c>
      <c r="C4" s="190">
        <v>8</v>
      </c>
      <c r="D4" s="191">
        <v>98</v>
      </c>
      <c r="E4" s="191">
        <v>99</v>
      </c>
      <c r="F4" s="191">
        <v>99</v>
      </c>
      <c r="G4" s="191">
        <v>99</v>
      </c>
      <c r="H4" s="190">
        <v>99</v>
      </c>
      <c r="I4" s="190">
        <v>92</v>
      </c>
      <c r="J4" s="190">
        <v>90</v>
      </c>
      <c r="K4" s="190">
        <v>0</v>
      </c>
      <c r="L4" s="190">
        <v>99</v>
      </c>
      <c r="M4" s="190">
        <v>0</v>
      </c>
      <c r="N4" s="190">
        <v>593</v>
      </c>
      <c r="O4" s="180">
        <v>0</v>
      </c>
    </row>
    <row r="5" spans="1:15" ht="12" customHeight="1" x14ac:dyDescent="0.55000000000000004">
      <c r="A5" s="184">
        <v>3</v>
      </c>
      <c r="B5" s="189" t="s">
        <v>82</v>
      </c>
      <c r="C5" s="190">
        <v>6</v>
      </c>
      <c r="D5" s="191">
        <v>0</v>
      </c>
      <c r="E5" s="191">
        <v>96</v>
      </c>
      <c r="F5" s="191">
        <v>98</v>
      </c>
      <c r="G5" s="191">
        <v>0</v>
      </c>
      <c r="H5" s="190">
        <v>100</v>
      </c>
      <c r="I5" s="190">
        <v>98</v>
      </c>
      <c r="J5" s="190">
        <v>99</v>
      </c>
      <c r="K5" s="190">
        <v>99</v>
      </c>
      <c r="L5" s="190">
        <v>0</v>
      </c>
      <c r="M5" s="190">
        <v>0</v>
      </c>
      <c r="N5" s="190">
        <v>590</v>
      </c>
      <c r="O5" s="180">
        <v>0</v>
      </c>
    </row>
    <row r="6" spans="1:15" ht="12" customHeight="1" x14ac:dyDescent="0.55000000000000004">
      <c r="A6" s="184">
        <v>4</v>
      </c>
      <c r="B6" s="192" t="s">
        <v>143</v>
      </c>
      <c r="C6" s="190">
        <v>7</v>
      </c>
      <c r="D6" s="191">
        <v>0</v>
      </c>
      <c r="E6" s="191">
        <v>94</v>
      </c>
      <c r="F6" s="191">
        <v>96</v>
      </c>
      <c r="G6" s="191">
        <v>98</v>
      </c>
      <c r="H6" s="190">
        <v>98</v>
      </c>
      <c r="I6" s="190">
        <v>100</v>
      </c>
      <c r="J6" s="190">
        <v>97</v>
      </c>
      <c r="K6" s="190">
        <v>0</v>
      </c>
      <c r="L6" s="190">
        <v>96</v>
      </c>
      <c r="M6" s="190">
        <v>0</v>
      </c>
      <c r="N6" s="190">
        <v>585</v>
      </c>
      <c r="O6" s="180">
        <v>0</v>
      </c>
    </row>
    <row r="7" spans="1:15" ht="12" customHeight="1" x14ac:dyDescent="0.55000000000000004">
      <c r="A7" s="184">
        <v>5</v>
      </c>
      <c r="B7" s="192" t="s">
        <v>109</v>
      </c>
      <c r="C7" s="190">
        <v>9</v>
      </c>
      <c r="D7" s="191">
        <v>97</v>
      </c>
      <c r="E7" s="191">
        <v>95</v>
      </c>
      <c r="F7" s="191">
        <v>94</v>
      </c>
      <c r="G7" s="191">
        <v>96</v>
      </c>
      <c r="H7" s="190">
        <v>83</v>
      </c>
      <c r="I7" s="190">
        <v>95</v>
      </c>
      <c r="J7" s="190">
        <v>96</v>
      </c>
      <c r="K7" s="190">
        <v>100</v>
      </c>
      <c r="L7" s="190">
        <v>97</v>
      </c>
      <c r="M7" s="190">
        <v>0</v>
      </c>
      <c r="N7" s="190">
        <v>581</v>
      </c>
      <c r="O7" s="180">
        <v>0</v>
      </c>
    </row>
    <row r="8" spans="1:15" ht="12" customHeight="1" x14ac:dyDescent="0.55000000000000004">
      <c r="A8" s="184">
        <v>6</v>
      </c>
      <c r="B8" s="189" t="s">
        <v>129</v>
      </c>
      <c r="C8" s="190">
        <v>9</v>
      </c>
      <c r="D8" s="191">
        <v>96</v>
      </c>
      <c r="E8" s="191">
        <v>93</v>
      </c>
      <c r="F8" s="191">
        <v>89</v>
      </c>
      <c r="G8" s="191">
        <v>95</v>
      </c>
      <c r="H8" s="190">
        <v>97</v>
      </c>
      <c r="I8" s="190">
        <v>94</v>
      </c>
      <c r="J8" s="190">
        <v>94</v>
      </c>
      <c r="K8" s="190">
        <v>95</v>
      </c>
      <c r="L8" s="190">
        <v>93</v>
      </c>
      <c r="M8" s="190">
        <v>0</v>
      </c>
      <c r="N8" s="190">
        <v>571</v>
      </c>
      <c r="O8" s="180">
        <v>0</v>
      </c>
    </row>
    <row r="9" spans="1:15" ht="12" customHeight="1" x14ac:dyDescent="0.55000000000000004">
      <c r="A9" s="184">
        <v>7</v>
      </c>
      <c r="B9" s="189" t="s">
        <v>99</v>
      </c>
      <c r="C9" s="190">
        <v>9</v>
      </c>
      <c r="D9" s="191">
        <v>92</v>
      </c>
      <c r="E9" s="191">
        <v>82</v>
      </c>
      <c r="F9" s="191">
        <v>88</v>
      </c>
      <c r="G9" s="191">
        <v>90</v>
      </c>
      <c r="H9" s="190">
        <v>93</v>
      </c>
      <c r="I9" s="190">
        <v>97</v>
      </c>
      <c r="J9" s="190">
        <v>95</v>
      </c>
      <c r="K9" s="190">
        <v>97</v>
      </c>
      <c r="L9" s="190">
        <v>92</v>
      </c>
      <c r="M9" s="190">
        <v>0</v>
      </c>
      <c r="N9" s="190">
        <v>566</v>
      </c>
      <c r="O9" s="180">
        <v>0</v>
      </c>
    </row>
    <row r="10" spans="1:15" ht="12" customHeight="1" x14ac:dyDescent="0.55000000000000004">
      <c r="A10" s="184">
        <v>8</v>
      </c>
      <c r="B10" s="192" t="s">
        <v>3</v>
      </c>
      <c r="C10" s="190">
        <v>8</v>
      </c>
      <c r="D10" s="191">
        <v>0</v>
      </c>
      <c r="E10" s="191">
        <v>89</v>
      </c>
      <c r="F10" s="191">
        <v>84</v>
      </c>
      <c r="G10" s="191">
        <v>93</v>
      </c>
      <c r="H10" s="190">
        <v>92</v>
      </c>
      <c r="I10" s="190">
        <v>96</v>
      </c>
      <c r="J10" s="190">
        <v>91</v>
      </c>
      <c r="K10" s="190">
        <v>96</v>
      </c>
      <c r="L10" s="190">
        <v>95</v>
      </c>
      <c r="M10" s="190">
        <v>0</v>
      </c>
      <c r="N10" s="190">
        <v>563</v>
      </c>
      <c r="O10" s="180">
        <v>0</v>
      </c>
    </row>
    <row r="11" spans="1:15" ht="12" customHeight="1" x14ac:dyDescent="0.55000000000000004">
      <c r="A11" s="184">
        <v>9</v>
      </c>
      <c r="B11" s="189" t="s">
        <v>173</v>
      </c>
      <c r="C11" s="190">
        <v>9</v>
      </c>
      <c r="D11" s="191">
        <v>90</v>
      </c>
      <c r="E11" s="191">
        <v>85</v>
      </c>
      <c r="F11" s="191">
        <v>79</v>
      </c>
      <c r="G11" s="191">
        <v>79</v>
      </c>
      <c r="H11" s="190">
        <v>94</v>
      </c>
      <c r="I11" s="190">
        <v>90</v>
      </c>
      <c r="J11" s="190">
        <v>93</v>
      </c>
      <c r="K11" s="190">
        <v>98</v>
      </c>
      <c r="L11" s="190">
        <v>94</v>
      </c>
      <c r="M11" s="190">
        <v>0</v>
      </c>
      <c r="N11" s="190">
        <v>559</v>
      </c>
      <c r="O11" s="180">
        <v>0</v>
      </c>
    </row>
    <row r="12" spans="1:15" ht="12" customHeight="1" x14ac:dyDescent="0.55000000000000004">
      <c r="A12" s="184">
        <v>10</v>
      </c>
      <c r="B12" s="192" t="s">
        <v>140</v>
      </c>
      <c r="C12" s="190">
        <v>8</v>
      </c>
      <c r="D12" s="191">
        <v>93</v>
      </c>
      <c r="E12" s="191">
        <v>81</v>
      </c>
      <c r="F12" s="191">
        <v>90</v>
      </c>
      <c r="G12" s="191">
        <v>92</v>
      </c>
      <c r="H12" s="190">
        <v>96</v>
      </c>
      <c r="I12" s="190">
        <v>93</v>
      </c>
      <c r="J12" s="190">
        <v>92</v>
      </c>
      <c r="K12" s="190">
        <v>82</v>
      </c>
      <c r="L12" s="190">
        <v>0</v>
      </c>
      <c r="M12" s="190">
        <v>0</v>
      </c>
      <c r="N12" s="190">
        <v>556</v>
      </c>
      <c r="O12" s="180">
        <v>0</v>
      </c>
    </row>
    <row r="13" spans="1:15" ht="12" customHeight="1" x14ac:dyDescent="0.55000000000000004">
      <c r="A13" s="184">
        <v>11</v>
      </c>
      <c r="B13" s="189" t="s">
        <v>107</v>
      </c>
      <c r="C13" s="190">
        <v>7</v>
      </c>
      <c r="D13" s="191">
        <v>0</v>
      </c>
      <c r="E13" s="191">
        <v>92</v>
      </c>
      <c r="F13" s="191">
        <v>92</v>
      </c>
      <c r="G13" s="191">
        <v>87</v>
      </c>
      <c r="H13" s="190">
        <v>90</v>
      </c>
      <c r="I13" s="190">
        <v>84</v>
      </c>
      <c r="J13" s="190">
        <v>86</v>
      </c>
      <c r="K13" s="190">
        <v>93</v>
      </c>
      <c r="L13" s="190">
        <v>0</v>
      </c>
      <c r="M13" s="190">
        <v>0</v>
      </c>
      <c r="N13" s="190">
        <v>540</v>
      </c>
      <c r="O13" s="180">
        <v>0</v>
      </c>
    </row>
    <row r="14" spans="1:15" ht="12" customHeight="1" x14ac:dyDescent="0.55000000000000004">
      <c r="A14" s="184">
        <v>12</v>
      </c>
      <c r="B14" s="192" t="s">
        <v>186</v>
      </c>
      <c r="C14" s="190">
        <v>6</v>
      </c>
      <c r="D14" s="191">
        <v>95</v>
      </c>
      <c r="E14" s="191">
        <v>90</v>
      </c>
      <c r="F14" s="191">
        <v>86</v>
      </c>
      <c r="G14" s="191">
        <v>88</v>
      </c>
      <c r="H14" s="190">
        <v>0</v>
      </c>
      <c r="I14" s="190">
        <v>86</v>
      </c>
      <c r="J14" s="190">
        <v>88</v>
      </c>
      <c r="K14" s="190">
        <v>0</v>
      </c>
      <c r="L14" s="190">
        <v>0</v>
      </c>
      <c r="M14" s="190">
        <v>0</v>
      </c>
      <c r="N14" s="190">
        <v>533</v>
      </c>
      <c r="O14" s="180">
        <v>0</v>
      </c>
    </row>
    <row r="15" spans="1:15" ht="12" customHeight="1" x14ac:dyDescent="0.55000000000000004">
      <c r="A15" s="184">
        <v>13</v>
      </c>
      <c r="B15" s="189" t="s">
        <v>152</v>
      </c>
      <c r="C15" s="190">
        <v>8</v>
      </c>
      <c r="D15" s="191">
        <v>94</v>
      </c>
      <c r="E15" s="191">
        <v>84</v>
      </c>
      <c r="F15" s="191">
        <v>0</v>
      </c>
      <c r="G15" s="191">
        <v>83</v>
      </c>
      <c r="H15" s="190">
        <v>86</v>
      </c>
      <c r="I15" s="190">
        <v>79</v>
      </c>
      <c r="J15" s="190">
        <v>81</v>
      </c>
      <c r="K15" s="190">
        <v>92</v>
      </c>
      <c r="L15" s="190">
        <v>90</v>
      </c>
      <c r="M15" s="190">
        <v>0</v>
      </c>
      <c r="N15" s="190">
        <v>529</v>
      </c>
      <c r="O15" s="180">
        <v>0</v>
      </c>
    </row>
    <row r="16" spans="1:15" ht="12" customHeight="1" x14ac:dyDescent="0.55000000000000004">
      <c r="A16" s="184">
        <v>14</v>
      </c>
      <c r="B16" s="189" t="s">
        <v>131</v>
      </c>
      <c r="C16" s="190">
        <v>6</v>
      </c>
      <c r="D16" s="191">
        <v>0</v>
      </c>
      <c r="E16" s="191">
        <v>88</v>
      </c>
      <c r="F16" s="191">
        <v>91</v>
      </c>
      <c r="G16" s="191">
        <v>86</v>
      </c>
      <c r="H16" s="190">
        <v>0</v>
      </c>
      <c r="I16" s="190">
        <v>0</v>
      </c>
      <c r="J16" s="190">
        <v>85</v>
      </c>
      <c r="K16" s="190">
        <v>91</v>
      </c>
      <c r="L16" s="190">
        <v>87</v>
      </c>
      <c r="M16" s="190">
        <v>0</v>
      </c>
      <c r="N16" s="190">
        <v>528</v>
      </c>
      <c r="O16" s="180">
        <v>0</v>
      </c>
    </row>
    <row r="17" spans="1:15" ht="12" customHeight="1" x14ac:dyDescent="0.55000000000000004">
      <c r="A17" s="184">
        <v>15</v>
      </c>
      <c r="B17" s="192" t="s">
        <v>94</v>
      </c>
      <c r="C17" s="190">
        <v>7</v>
      </c>
      <c r="D17" s="191">
        <v>0</v>
      </c>
      <c r="E17" s="191">
        <v>86</v>
      </c>
      <c r="F17" s="191">
        <v>93</v>
      </c>
      <c r="G17" s="191">
        <v>85</v>
      </c>
      <c r="H17" s="190">
        <v>91</v>
      </c>
      <c r="I17" s="190">
        <v>82</v>
      </c>
      <c r="J17" s="190">
        <v>89</v>
      </c>
      <c r="K17" s="190">
        <v>0</v>
      </c>
      <c r="L17" s="190">
        <v>82</v>
      </c>
      <c r="M17" s="190">
        <v>0</v>
      </c>
      <c r="N17" s="190">
        <v>526</v>
      </c>
      <c r="O17" s="180">
        <v>0</v>
      </c>
    </row>
    <row r="18" spans="1:15" ht="12" customHeight="1" x14ac:dyDescent="0.55000000000000004">
      <c r="A18" s="184">
        <v>16</v>
      </c>
      <c r="B18" s="192" t="s">
        <v>9</v>
      </c>
      <c r="C18" s="190">
        <v>8</v>
      </c>
      <c r="D18" s="191">
        <v>86</v>
      </c>
      <c r="E18" s="191">
        <v>78</v>
      </c>
      <c r="F18" s="191">
        <v>83</v>
      </c>
      <c r="G18" s="191">
        <v>80</v>
      </c>
      <c r="H18" s="190">
        <v>95</v>
      </c>
      <c r="I18" s="190">
        <v>88</v>
      </c>
      <c r="J18" s="190">
        <v>74</v>
      </c>
      <c r="K18" s="190">
        <v>83</v>
      </c>
      <c r="L18" s="190">
        <v>0</v>
      </c>
      <c r="M18" s="190">
        <v>0</v>
      </c>
      <c r="N18" s="190">
        <v>515</v>
      </c>
      <c r="O18" s="180">
        <v>0</v>
      </c>
    </row>
    <row r="19" spans="1:15" ht="12" customHeight="1" x14ac:dyDescent="0.55000000000000004">
      <c r="A19" s="184">
        <v>17</v>
      </c>
      <c r="B19" s="192" t="s">
        <v>142</v>
      </c>
      <c r="C19" s="190">
        <v>6</v>
      </c>
      <c r="D19" s="191">
        <v>83</v>
      </c>
      <c r="E19" s="191">
        <v>69</v>
      </c>
      <c r="F19" s="191">
        <v>82</v>
      </c>
      <c r="G19" s="191">
        <v>89</v>
      </c>
      <c r="H19" s="190">
        <v>0</v>
      </c>
      <c r="I19" s="190">
        <v>0</v>
      </c>
      <c r="J19" s="190">
        <v>0</v>
      </c>
      <c r="K19" s="190">
        <v>90</v>
      </c>
      <c r="L19" s="190">
        <v>89</v>
      </c>
      <c r="M19" s="190">
        <v>0</v>
      </c>
      <c r="N19" s="190">
        <v>502</v>
      </c>
      <c r="O19" s="180">
        <v>0</v>
      </c>
    </row>
    <row r="20" spans="1:15" ht="12" customHeight="1" x14ac:dyDescent="0.55000000000000004">
      <c r="A20" s="184">
        <v>18</v>
      </c>
      <c r="B20" s="192" t="s">
        <v>151</v>
      </c>
      <c r="C20" s="190">
        <v>6</v>
      </c>
      <c r="D20" s="191">
        <v>0</v>
      </c>
      <c r="E20" s="191">
        <v>79</v>
      </c>
      <c r="F20" s="191">
        <v>80</v>
      </c>
      <c r="G20" s="191">
        <v>0</v>
      </c>
      <c r="H20" s="190">
        <v>84</v>
      </c>
      <c r="I20" s="190">
        <v>76</v>
      </c>
      <c r="J20" s="190">
        <v>83</v>
      </c>
      <c r="K20" s="190">
        <v>0</v>
      </c>
      <c r="L20" s="190">
        <v>88</v>
      </c>
      <c r="M20" s="190">
        <v>0</v>
      </c>
      <c r="N20" s="190">
        <v>490</v>
      </c>
      <c r="O20" s="180">
        <v>0</v>
      </c>
    </row>
    <row r="21" spans="1:15" ht="12" customHeight="1" x14ac:dyDescent="0.55000000000000004">
      <c r="A21" s="184">
        <v>19</v>
      </c>
      <c r="B21" s="192" t="s">
        <v>60</v>
      </c>
      <c r="C21" s="190">
        <v>5</v>
      </c>
      <c r="D21" s="191">
        <v>0</v>
      </c>
      <c r="E21" s="191">
        <v>97</v>
      </c>
      <c r="F21" s="191">
        <v>97</v>
      </c>
      <c r="G21" s="191">
        <v>97</v>
      </c>
      <c r="H21" s="190">
        <v>0</v>
      </c>
      <c r="I21" s="190">
        <v>0</v>
      </c>
      <c r="J21" s="190">
        <v>98</v>
      </c>
      <c r="K21" s="190">
        <v>0</v>
      </c>
      <c r="L21" s="190">
        <v>98</v>
      </c>
      <c r="M21" s="190">
        <v>0</v>
      </c>
      <c r="N21" s="190">
        <v>487</v>
      </c>
      <c r="O21" s="180">
        <v>0</v>
      </c>
    </row>
    <row r="22" spans="1:15" ht="12" customHeight="1" x14ac:dyDescent="0.55000000000000004">
      <c r="A22" s="184">
        <v>20</v>
      </c>
      <c r="B22" s="192" t="s">
        <v>119</v>
      </c>
      <c r="C22" s="190">
        <v>6</v>
      </c>
      <c r="D22" s="191">
        <v>85</v>
      </c>
      <c r="E22" s="191">
        <v>0</v>
      </c>
      <c r="F22" s="191">
        <v>68</v>
      </c>
      <c r="G22" s="191">
        <v>81</v>
      </c>
      <c r="H22" s="190">
        <v>0</v>
      </c>
      <c r="I22" s="190">
        <v>85</v>
      </c>
      <c r="J22" s="190">
        <v>82</v>
      </c>
      <c r="K22" s="190">
        <v>0</v>
      </c>
      <c r="L22" s="190">
        <v>85</v>
      </c>
      <c r="M22" s="190">
        <v>0</v>
      </c>
      <c r="N22" s="190">
        <v>486</v>
      </c>
      <c r="O22" s="180">
        <v>0</v>
      </c>
    </row>
    <row r="23" spans="1:15" ht="12" customHeight="1" x14ac:dyDescent="0.55000000000000004">
      <c r="A23" s="184">
        <v>21</v>
      </c>
      <c r="B23" s="192" t="s">
        <v>141</v>
      </c>
      <c r="C23" s="190">
        <v>8</v>
      </c>
      <c r="D23" s="191">
        <v>77</v>
      </c>
      <c r="E23" s="191">
        <v>0</v>
      </c>
      <c r="F23" s="191">
        <v>70</v>
      </c>
      <c r="G23" s="191">
        <v>72</v>
      </c>
      <c r="H23" s="190">
        <v>78</v>
      </c>
      <c r="I23" s="190">
        <v>75</v>
      </c>
      <c r="J23" s="190">
        <v>78</v>
      </c>
      <c r="K23" s="190">
        <v>86</v>
      </c>
      <c r="L23" s="190">
        <v>86</v>
      </c>
      <c r="M23" s="190">
        <v>0</v>
      </c>
      <c r="N23" s="190">
        <v>480</v>
      </c>
      <c r="O23" s="180">
        <v>0</v>
      </c>
    </row>
    <row r="24" spans="1:15" ht="12" customHeight="1" x14ac:dyDescent="0.55000000000000004">
      <c r="A24" s="184">
        <v>22</v>
      </c>
      <c r="B24" s="192" t="s">
        <v>150</v>
      </c>
      <c r="C24" s="190">
        <v>7</v>
      </c>
      <c r="D24" s="191">
        <v>0</v>
      </c>
      <c r="E24" s="191">
        <v>70</v>
      </c>
      <c r="F24" s="191">
        <v>78</v>
      </c>
      <c r="G24" s="191">
        <v>82</v>
      </c>
      <c r="H24" s="190">
        <v>85</v>
      </c>
      <c r="I24" s="190">
        <v>83</v>
      </c>
      <c r="J24" s="190">
        <v>77</v>
      </c>
      <c r="K24" s="190">
        <v>0</v>
      </c>
      <c r="L24" s="190">
        <v>71</v>
      </c>
      <c r="M24" s="190">
        <v>0</v>
      </c>
      <c r="N24" s="190">
        <v>476</v>
      </c>
      <c r="O24" s="180">
        <v>0</v>
      </c>
    </row>
    <row r="25" spans="1:15" ht="12" customHeight="1" x14ac:dyDescent="0.55000000000000004">
      <c r="A25" s="184">
        <v>23</v>
      </c>
      <c r="B25" s="192" t="s">
        <v>83</v>
      </c>
      <c r="C25" s="190">
        <v>7</v>
      </c>
      <c r="D25" s="191">
        <v>89</v>
      </c>
      <c r="E25" s="191">
        <v>0</v>
      </c>
      <c r="F25" s="191">
        <v>61</v>
      </c>
      <c r="G25" s="191">
        <v>65</v>
      </c>
      <c r="H25" s="190">
        <v>68</v>
      </c>
      <c r="I25" s="190">
        <v>78</v>
      </c>
      <c r="J25" s="190">
        <v>0</v>
      </c>
      <c r="K25" s="190">
        <v>89</v>
      </c>
      <c r="L25" s="190">
        <v>78</v>
      </c>
      <c r="M25" s="190">
        <v>0</v>
      </c>
      <c r="N25" s="190">
        <v>467</v>
      </c>
      <c r="O25" s="180">
        <v>0</v>
      </c>
    </row>
    <row r="26" spans="1:15" ht="12" customHeight="1" x14ac:dyDescent="0.55000000000000004">
      <c r="A26" s="184">
        <v>24</v>
      </c>
      <c r="B26" s="189" t="s">
        <v>111</v>
      </c>
      <c r="C26" s="190">
        <v>7</v>
      </c>
      <c r="D26" s="191">
        <v>84</v>
      </c>
      <c r="E26" s="191">
        <v>76</v>
      </c>
      <c r="F26" s="191">
        <v>74</v>
      </c>
      <c r="G26" s="191">
        <v>74</v>
      </c>
      <c r="H26" s="190">
        <v>81</v>
      </c>
      <c r="I26" s="190">
        <v>0</v>
      </c>
      <c r="J26" s="190">
        <v>72</v>
      </c>
      <c r="K26" s="190">
        <v>0</v>
      </c>
      <c r="L26" s="190">
        <v>77</v>
      </c>
      <c r="M26" s="190">
        <v>0</v>
      </c>
      <c r="N26" s="190">
        <v>466</v>
      </c>
      <c r="O26" s="180">
        <v>0</v>
      </c>
    </row>
    <row r="27" spans="1:15" ht="12" customHeight="1" x14ac:dyDescent="0.55000000000000004">
      <c r="A27" s="184">
        <v>25</v>
      </c>
      <c r="B27" s="192" t="s">
        <v>135</v>
      </c>
      <c r="C27" s="190">
        <v>6</v>
      </c>
      <c r="D27" s="191">
        <v>78</v>
      </c>
      <c r="E27" s="191">
        <v>72</v>
      </c>
      <c r="F27" s="191">
        <v>76</v>
      </c>
      <c r="G27" s="191">
        <v>76</v>
      </c>
      <c r="H27" s="190">
        <v>82</v>
      </c>
      <c r="I27" s="190">
        <v>0</v>
      </c>
      <c r="J27" s="190">
        <v>75</v>
      </c>
      <c r="K27" s="190">
        <v>0</v>
      </c>
      <c r="L27" s="190">
        <v>0</v>
      </c>
      <c r="M27" s="190">
        <v>0</v>
      </c>
      <c r="N27" s="190">
        <v>459</v>
      </c>
      <c r="O27" s="180">
        <v>0</v>
      </c>
    </row>
    <row r="28" spans="1:15" ht="12" customHeight="1" x14ac:dyDescent="0.55000000000000004">
      <c r="A28" s="184">
        <v>26</v>
      </c>
      <c r="B28" s="189" t="s">
        <v>37</v>
      </c>
      <c r="C28" s="190">
        <v>8</v>
      </c>
      <c r="D28" s="191">
        <v>79</v>
      </c>
      <c r="E28" s="191">
        <v>33</v>
      </c>
      <c r="F28" s="191">
        <v>56</v>
      </c>
      <c r="G28" s="191">
        <v>64</v>
      </c>
      <c r="H28" s="190">
        <v>70</v>
      </c>
      <c r="I28" s="190">
        <v>74</v>
      </c>
      <c r="J28" s="190">
        <v>0</v>
      </c>
      <c r="K28" s="190">
        <v>87</v>
      </c>
      <c r="L28" s="190">
        <v>84</v>
      </c>
      <c r="M28" s="190">
        <v>0</v>
      </c>
      <c r="N28" s="190">
        <v>458</v>
      </c>
      <c r="O28" s="180">
        <v>0</v>
      </c>
    </row>
    <row r="29" spans="1:15" ht="12" customHeight="1" x14ac:dyDescent="0.55000000000000004">
      <c r="A29" s="184">
        <v>27</v>
      </c>
      <c r="B29" s="189" t="s">
        <v>6</v>
      </c>
      <c r="C29" s="190">
        <v>8</v>
      </c>
      <c r="D29" s="191">
        <v>75</v>
      </c>
      <c r="E29" s="191">
        <v>60</v>
      </c>
      <c r="F29" s="191">
        <v>62</v>
      </c>
      <c r="G29" s="191">
        <v>68</v>
      </c>
      <c r="H29" s="190">
        <v>0</v>
      </c>
      <c r="I29" s="190">
        <v>80</v>
      </c>
      <c r="J29" s="190">
        <v>76</v>
      </c>
      <c r="K29" s="190">
        <v>79</v>
      </c>
      <c r="L29" s="190">
        <v>79</v>
      </c>
      <c r="M29" s="190">
        <v>0</v>
      </c>
      <c r="N29" s="190">
        <v>457</v>
      </c>
      <c r="O29" s="180">
        <v>0</v>
      </c>
    </row>
    <row r="30" spans="1:15" ht="12" customHeight="1" x14ac:dyDescent="0.55000000000000004">
      <c r="A30" s="184">
        <v>28</v>
      </c>
      <c r="B30" s="189" t="s">
        <v>54</v>
      </c>
      <c r="C30" s="190">
        <v>7</v>
      </c>
      <c r="D30" s="191">
        <v>87</v>
      </c>
      <c r="E30" s="191">
        <v>71</v>
      </c>
      <c r="F30" s="191">
        <v>71</v>
      </c>
      <c r="G30" s="191">
        <v>71</v>
      </c>
      <c r="H30" s="190">
        <v>80</v>
      </c>
      <c r="I30" s="190">
        <v>71</v>
      </c>
      <c r="J30" s="190">
        <v>66</v>
      </c>
      <c r="K30" s="190">
        <v>0</v>
      </c>
      <c r="L30" s="190">
        <v>0</v>
      </c>
      <c r="M30" s="190">
        <v>0</v>
      </c>
      <c r="N30" s="190">
        <v>451</v>
      </c>
      <c r="O30" s="180">
        <v>0</v>
      </c>
    </row>
    <row r="31" spans="1:15" x14ac:dyDescent="0.55000000000000004">
      <c r="A31" s="184">
        <v>29</v>
      </c>
      <c r="B31" s="192" t="s">
        <v>95</v>
      </c>
      <c r="C31" s="190">
        <v>7</v>
      </c>
      <c r="D31" s="191">
        <v>80</v>
      </c>
      <c r="E31" s="191">
        <v>75</v>
      </c>
      <c r="F31" s="191">
        <v>0</v>
      </c>
      <c r="G31" s="191">
        <v>73</v>
      </c>
      <c r="H31" s="190">
        <v>65</v>
      </c>
      <c r="I31" s="190">
        <v>70</v>
      </c>
      <c r="J31" s="190">
        <v>63</v>
      </c>
      <c r="K31" s="190">
        <v>0</v>
      </c>
      <c r="L31" s="190">
        <v>75</v>
      </c>
      <c r="M31" s="190">
        <v>0</v>
      </c>
      <c r="N31" s="190">
        <v>438</v>
      </c>
      <c r="O31" s="180">
        <v>0</v>
      </c>
    </row>
    <row r="32" spans="1:15" x14ac:dyDescent="0.55000000000000004">
      <c r="A32" s="184">
        <v>30</v>
      </c>
      <c r="B32" s="192" t="s">
        <v>147</v>
      </c>
      <c r="C32" s="190">
        <v>9</v>
      </c>
      <c r="D32" s="191">
        <v>76</v>
      </c>
      <c r="E32" s="191">
        <v>63</v>
      </c>
      <c r="F32" s="191">
        <v>60</v>
      </c>
      <c r="G32" s="191">
        <v>66</v>
      </c>
      <c r="H32" s="190">
        <v>71</v>
      </c>
      <c r="I32" s="190">
        <v>66</v>
      </c>
      <c r="J32" s="190">
        <v>64</v>
      </c>
      <c r="K32" s="190">
        <v>78</v>
      </c>
      <c r="L32" s="190">
        <v>76</v>
      </c>
      <c r="M32" s="190">
        <v>0</v>
      </c>
      <c r="N32" s="190">
        <v>433</v>
      </c>
      <c r="O32" s="180">
        <v>0</v>
      </c>
    </row>
    <row r="33" spans="1:15" x14ac:dyDescent="0.55000000000000004">
      <c r="A33" s="184">
        <v>31</v>
      </c>
      <c r="B33" s="189" t="s">
        <v>20</v>
      </c>
      <c r="C33" s="190">
        <v>8</v>
      </c>
      <c r="D33" s="191">
        <v>71</v>
      </c>
      <c r="E33" s="191">
        <v>56</v>
      </c>
      <c r="F33" s="191">
        <v>51</v>
      </c>
      <c r="G33" s="191">
        <v>61</v>
      </c>
      <c r="H33" s="190">
        <v>0</v>
      </c>
      <c r="I33" s="190">
        <v>67</v>
      </c>
      <c r="J33" s="190">
        <v>70</v>
      </c>
      <c r="K33" s="190">
        <v>80</v>
      </c>
      <c r="L33" s="190">
        <v>74</v>
      </c>
      <c r="M33" s="190">
        <v>0</v>
      </c>
      <c r="N33" s="190">
        <v>423</v>
      </c>
      <c r="O33" s="180">
        <v>0</v>
      </c>
    </row>
    <row r="34" spans="1:15" x14ac:dyDescent="0.55000000000000004">
      <c r="A34" s="184">
        <v>32</v>
      </c>
      <c r="B34" s="189" t="s">
        <v>51</v>
      </c>
      <c r="C34" s="190">
        <v>7</v>
      </c>
      <c r="D34" s="191">
        <v>74</v>
      </c>
      <c r="E34" s="191">
        <v>54</v>
      </c>
      <c r="F34" s="191">
        <v>53</v>
      </c>
      <c r="G34" s="191">
        <v>70</v>
      </c>
      <c r="H34" s="190">
        <v>72</v>
      </c>
      <c r="I34" s="190">
        <v>0</v>
      </c>
      <c r="J34" s="190">
        <v>68</v>
      </c>
      <c r="K34" s="190">
        <v>0</v>
      </c>
      <c r="L34" s="190">
        <v>83</v>
      </c>
      <c r="M34" s="190">
        <v>0</v>
      </c>
      <c r="N34" s="190">
        <v>421</v>
      </c>
      <c r="O34" s="180">
        <v>0</v>
      </c>
    </row>
    <row r="35" spans="1:15" x14ac:dyDescent="0.55000000000000004">
      <c r="A35" s="184">
        <v>33</v>
      </c>
      <c r="B35" s="192" t="s">
        <v>89</v>
      </c>
      <c r="C35" s="190">
        <v>5</v>
      </c>
      <c r="D35" s="191">
        <v>0</v>
      </c>
      <c r="E35" s="191">
        <v>77</v>
      </c>
      <c r="F35" s="191">
        <v>0</v>
      </c>
      <c r="G35" s="191">
        <v>77</v>
      </c>
      <c r="H35" s="190">
        <v>87</v>
      </c>
      <c r="I35" s="190">
        <v>81</v>
      </c>
      <c r="J35" s="190">
        <v>0</v>
      </c>
      <c r="K35" s="190">
        <v>0</v>
      </c>
      <c r="L35" s="190">
        <v>91</v>
      </c>
      <c r="M35" s="190">
        <v>0</v>
      </c>
      <c r="N35" s="190">
        <v>413</v>
      </c>
      <c r="O35" s="180">
        <v>0</v>
      </c>
    </row>
    <row r="36" spans="1:15" x14ac:dyDescent="0.55000000000000004">
      <c r="A36" s="184">
        <v>34</v>
      </c>
      <c r="B36" s="192" t="s">
        <v>123</v>
      </c>
      <c r="C36" s="190">
        <v>5</v>
      </c>
      <c r="D36" s="191">
        <v>81</v>
      </c>
      <c r="E36" s="191">
        <v>80</v>
      </c>
      <c r="F36" s="191">
        <v>75</v>
      </c>
      <c r="G36" s="191">
        <v>0</v>
      </c>
      <c r="H36" s="190">
        <v>89</v>
      </c>
      <c r="I36" s="190">
        <v>87</v>
      </c>
      <c r="J36" s="190">
        <v>0</v>
      </c>
      <c r="K36" s="190">
        <v>0</v>
      </c>
      <c r="L36" s="190">
        <v>0</v>
      </c>
      <c r="M36" s="190">
        <v>0</v>
      </c>
      <c r="N36" s="190">
        <v>412</v>
      </c>
      <c r="O36" s="180">
        <v>0</v>
      </c>
    </row>
    <row r="37" spans="1:15" x14ac:dyDescent="0.55000000000000004">
      <c r="A37" s="184">
        <v>35</v>
      </c>
      <c r="B37" s="192" t="s">
        <v>90</v>
      </c>
      <c r="C37" s="190">
        <v>8</v>
      </c>
      <c r="D37" s="191">
        <v>0</v>
      </c>
      <c r="E37" s="191">
        <v>61</v>
      </c>
      <c r="F37" s="191">
        <v>66</v>
      </c>
      <c r="G37" s="191">
        <v>58</v>
      </c>
      <c r="H37" s="190">
        <v>77</v>
      </c>
      <c r="I37" s="190">
        <v>59</v>
      </c>
      <c r="J37" s="190">
        <v>57</v>
      </c>
      <c r="K37" s="190">
        <v>74</v>
      </c>
      <c r="L37" s="190">
        <v>63</v>
      </c>
      <c r="M37" s="190">
        <v>0</v>
      </c>
      <c r="N37" s="190">
        <v>400</v>
      </c>
      <c r="O37" s="180">
        <v>0</v>
      </c>
    </row>
    <row r="38" spans="1:15" x14ac:dyDescent="0.55000000000000004">
      <c r="A38" s="184">
        <v>36</v>
      </c>
      <c r="B38" s="192" t="s">
        <v>130</v>
      </c>
      <c r="C38" s="190">
        <v>9</v>
      </c>
      <c r="D38" s="191">
        <v>65</v>
      </c>
      <c r="E38" s="191">
        <v>47</v>
      </c>
      <c r="F38" s="191">
        <v>55</v>
      </c>
      <c r="G38" s="191">
        <v>63</v>
      </c>
      <c r="H38" s="190">
        <v>69</v>
      </c>
      <c r="I38" s="190">
        <v>60</v>
      </c>
      <c r="J38" s="190">
        <v>47</v>
      </c>
      <c r="K38" s="190">
        <v>72</v>
      </c>
      <c r="L38" s="190">
        <v>67</v>
      </c>
      <c r="M38" s="190">
        <v>0</v>
      </c>
      <c r="N38" s="190">
        <v>396</v>
      </c>
      <c r="O38" s="180">
        <v>0</v>
      </c>
    </row>
    <row r="39" spans="1:15" x14ac:dyDescent="0.55000000000000004">
      <c r="A39" s="184">
        <v>37</v>
      </c>
      <c r="B39" s="189" t="s">
        <v>79</v>
      </c>
      <c r="C39" s="190">
        <v>9</v>
      </c>
      <c r="D39" s="191">
        <v>72</v>
      </c>
      <c r="E39" s="191">
        <v>42</v>
      </c>
      <c r="F39" s="191">
        <v>47</v>
      </c>
      <c r="G39" s="191">
        <v>54</v>
      </c>
      <c r="H39" s="190">
        <v>67</v>
      </c>
      <c r="I39" s="190">
        <v>62</v>
      </c>
      <c r="J39" s="190">
        <v>62</v>
      </c>
      <c r="K39" s="190">
        <v>69</v>
      </c>
      <c r="L39" s="190">
        <v>62</v>
      </c>
      <c r="M39" s="190">
        <v>0</v>
      </c>
      <c r="N39" s="190">
        <v>394</v>
      </c>
      <c r="O39" s="180">
        <v>0</v>
      </c>
    </row>
    <row r="40" spans="1:15" x14ac:dyDescent="0.55000000000000004">
      <c r="A40" s="184">
        <v>38</v>
      </c>
      <c r="B40" s="189" t="s">
        <v>53</v>
      </c>
      <c r="C40" s="190">
        <v>9</v>
      </c>
      <c r="D40" s="191">
        <v>62</v>
      </c>
      <c r="E40" s="191">
        <v>49</v>
      </c>
      <c r="F40" s="191">
        <v>49</v>
      </c>
      <c r="G40" s="191">
        <v>52</v>
      </c>
      <c r="H40" s="190">
        <v>57</v>
      </c>
      <c r="I40" s="190">
        <v>63</v>
      </c>
      <c r="J40" s="190">
        <v>60</v>
      </c>
      <c r="K40" s="190">
        <v>76</v>
      </c>
      <c r="L40" s="190">
        <v>69</v>
      </c>
      <c r="M40" s="190">
        <v>0</v>
      </c>
      <c r="N40" s="190">
        <v>387</v>
      </c>
      <c r="O40" s="180">
        <v>0</v>
      </c>
    </row>
    <row r="41" spans="1:15" x14ac:dyDescent="0.55000000000000004">
      <c r="A41" s="184">
        <v>39</v>
      </c>
      <c r="B41" s="192" t="s">
        <v>100</v>
      </c>
      <c r="C41" s="190">
        <v>8</v>
      </c>
      <c r="D41" s="191">
        <v>0</v>
      </c>
      <c r="E41" s="191">
        <v>53</v>
      </c>
      <c r="F41" s="191">
        <v>57</v>
      </c>
      <c r="G41" s="191">
        <v>57</v>
      </c>
      <c r="H41" s="190">
        <v>66</v>
      </c>
      <c r="I41" s="190">
        <v>56</v>
      </c>
      <c r="J41" s="190">
        <v>52</v>
      </c>
      <c r="K41" s="190">
        <v>75</v>
      </c>
      <c r="L41" s="190">
        <v>72</v>
      </c>
      <c r="M41" s="190">
        <v>0</v>
      </c>
      <c r="N41" s="190">
        <v>383</v>
      </c>
      <c r="O41" s="180">
        <v>0</v>
      </c>
    </row>
    <row r="42" spans="1:15" x14ac:dyDescent="0.55000000000000004">
      <c r="A42" s="184">
        <v>40</v>
      </c>
      <c r="B42" s="189" t="s">
        <v>241</v>
      </c>
      <c r="C42" s="190">
        <v>6</v>
      </c>
      <c r="D42" s="191">
        <v>73</v>
      </c>
      <c r="E42" s="191">
        <v>0</v>
      </c>
      <c r="F42" s="191">
        <v>63</v>
      </c>
      <c r="G42" s="191">
        <v>67</v>
      </c>
      <c r="H42" s="190">
        <v>62</v>
      </c>
      <c r="I42" s="193">
        <v>57</v>
      </c>
      <c r="J42" s="190">
        <v>59</v>
      </c>
      <c r="K42" s="190">
        <v>0</v>
      </c>
      <c r="L42" s="190">
        <v>0</v>
      </c>
      <c r="M42" s="190">
        <v>0</v>
      </c>
      <c r="N42" s="190">
        <v>381</v>
      </c>
      <c r="O42" s="180">
        <v>0</v>
      </c>
    </row>
    <row r="43" spans="1:15" x14ac:dyDescent="0.55000000000000004">
      <c r="A43" s="184">
        <v>41</v>
      </c>
      <c r="B43" s="192" t="s">
        <v>64</v>
      </c>
      <c r="C43" s="190">
        <v>5</v>
      </c>
      <c r="D43" s="191">
        <v>0</v>
      </c>
      <c r="E43" s="191">
        <v>0</v>
      </c>
      <c r="F43" s="191">
        <v>0</v>
      </c>
      <c r="G43" s="191">
        <v>0</v>
      </c>
      <c r="H43" s="190">
        <v>74</v>
      </c>
      <c r="I43" s="190">
        <v>68</v>
      </c>
      <c r="J43" s="190">
        <v>69</v>
      </c>
      <c r="K43" s="190">
        <v>84</v>
      </c>
      <c r="L43" s="190">
        <v>80</v>
      </c>
      <c r="M43" s="190">
        <v>0</v>
      </c>
      <c r="N43" s="190">
        <v>375</v>
      </c>
      <c r="O43" s="180">
        <v>0</v>
      </c>
    </row>
    <row r="44" spans="1:15" x14ac:dyDescent="0.55000000000000004">
      <c r="A44" s="184">
        <v>42</v>
      </c>
      <c r="B44" s="192" t="s">
        <v>56</v>
      </c>
      <c r="C44" s="190">
        <v>5</v>
      </c>
      <c r="D44" s="191">
        <v>0</v>
      </c>
      <c r="E44" s="191">
        <v>62</v>
      </c>
      <c r="F44" s="191">
        <v>69</v>
      </c>
      <c r="G44" s="191">
        <v>0</v>
      </c>
      <c r="H44" s="190">
        <v>76</v>
      </c>
      <c r="I44" s="190">
        <v>77</v>
      </c>
      <c r="J44" s="190">
        <v>0</v>
      </c>
      <c r="K44" s="190">
        <v>88</v>
      </c>
      <c r="L44" s="190">
        <v>0</v>
      </c>
      <c r="M44" s="190">
        <v>0</v>
      </c>
      <c r="N44" s="190">
        <v>372</v>
      </c>
      <c r="O44" s="180">
        <v>0</v>
      </c>
    </row>
    <row r="45" spans="1:15" x14ac:dyDescent="0.55000000000000004">
      <c r="A45" s="184">
        <v>43</v>
      </c>
      <c r="B45" s="192" t="s">
        <v>77</v>
      </c>
      <c r="C45" s="190">
        <v>7</v>
      </c>
      <c r="D45" s="191">
        <v>63</v>
      </c>
      <c r="E45" s="191">
        <v>0</v>
      </c>
      <c r="F45" s="191">
        <v>52</v>
      </c>
      <c r="G45" s="191">
        <v>55</v>
      </c>
      <c r="H45" s="190">
        <v>63</v>
      </c>
      <c r="I45" s="190">
        <v>47</v>
      </c>
      <c r="J45" s="190">
        <v>53</v>
      </c>
      <c r="K45" s="190">
        <v>0</v>
      </c>
      <c r="L45" s="190">
        <v>70</v>
      </c>
      <c r="M45" s="190">
        <v>0</v>
      </c>
      <c r="N45" s="190">
        <v>356</v>
      </c>
      <c r="O45" s="180">
        <v>0</v>
      </c>
    </row>
    <row r="46" spans="1:15" x14ac:dyDescent="0.55000000000000004">
      <c r="A46" s="185">
        <v>44</v>
      </c>
      <c r="B46" s="194" t="s">
        <v>154</v>
      </c>
      <c r="C46" s="195">
        <v>5</v>
      </c>
      <c r="D46" s="196">
        <v>0</v>
      </c>
      <c r="E46" s="196">
        <v>65</v>
      </c>
      <c r="F46" s="196">
        <v>0</v>
      </c>
      <c r="G46" s="196">
        <v>69</v>
      </c>
      <c r="H46" s="195">
        <v>79</v>
      </c>
      <c r="I46" s="195">
        <v>65</v>
      </c>
      <c r="J46" s="195">
        <v>73</v>
      </c>
      <c r="K46" s="195">
        <v>0</v>
      </c>
      <c r="L46" s="195">
        <v>0</v>
      </c>
      <c r="M46" s="195">
        <v>0</v>
      </c>
      <c r="N46" s="195">
        <v>351</v>
      </c>
      <c r="O46" s="180">
        <v>0</v>
      </c>
    </row>
    <row r="47" spans="1:15" x14ac:dyDescent="0.55000000000000004">
      <c r="A47" s="185">
        <v>45</v>
      </c>
      <c r="B47" s="197" t="s">
        <v>78</v>
      </c>
      <c r="C47" s="195">
        <v>7</v>
      </c>
      <c r="D47" s="196">
        <v>61</v>
      </c>
      <c r="E47" s="196">
        <v>0</v>
      </c>
      <c r="F47" s="196">
        <v>0</v>
      </c>
      <c r="G47" s="196">
        <v>47</v>
      </c>
      <c r="H47" s="195">
        <v>51</v>
      </c>
      <c r="I47" s="195">
        <v>49</v>
      </c>
      <c r="J47" s="195">
        <v>50</v>
      </c>
      <c r="K47" s="195">
        <v>73</v>
      </c>
      <c r="L47" s="195">
        <v>64</v>
      </c>
      <c r="M47" s="195">
        <v>0</v>
      </c>
      <c r="N47" s="195">
        <v>348</v>
      </c>
      <c r="O47" s="180">
        <v>0</v>
      </c>
    </row>
    <row r="48" spans="1:15" x14ac:dyDescent="0.55000000000000004">
      <c r="A48" s="185">
        <v>46</v>
      </c>
      <c r="B48" s="197" t="s">
        <v>110</v>
      </c>
      <c r="C48" s="195">
        <v>7</v>
      </c>
      <c r="D48" s="196">
        <v>0</v>
      </c>
      <c r="E48" s="196">
        <v>48</v>
      </c>
      <c r="F48" s="196">
        <v>58</v>
      </c>
      <c r="G48" s="196">
        <v>59</v>
      </c>
      <c r="H48" s="195">
        <v>59</v>
      </c>
      <c r="I48" s="195">
        <v>53</v>
      </c>
      <c r="J48" s="195">
        <v>55</v>
      </c>
      <c r="K48" s="195">
        <v>0</v>
      </c>
      <c r="L48" s="195">
        <v>59</v>
      </c>
      <c r="M48" s="195">
        <v>0</v>
      </c>
      <c r="N48" s="195">
        <v>343</v>
      </c>
      <c r="O48" s="180">
        <v>0</v>
      </c>
    </row>
    <row r="49" spans="1:14" x14ac:dyDescent="0.55000000000000004">
      <c r="A49" s="185">
        <v>47</v>
      </c>
      <c r="B49" s="197" t="s">
        <v>13</v>
      </c>
      <c r="C49" s="195">
        <v>9</v>
      </c>
      <c r="D49" s="196">
        <v>57</v>
      </c>
      <c r="E49" s="196">
        <v>30</v>
      </c>
      <c r="F49" s="196">
        <v>34</v>
      </c>
      <c r="G49" s="196">
        <v>46</v>
      </c>
      <c r="H49" s="195">
        <v>48</v>
      </c>
      <c r="I49" s="195">
        <v>58</v>
      </c>
      <c r="J49" s="195">
        <v>54</v>
      </c>
      <c r="K49" s="195">
        <v>63</v>
      </c>
      <c r="L49" s="195">
        <v>60</v>
      </c>
      <c r="M49" s="195">
        <v>0</v>
      </c>
      <c r="N49" s="195">
        <v>340</v>
      </c>
    </row>
    <row r="50" spans="1:14" x14ac:dyDescent="0.55000000000000004">
      <c r="A50" s="185">
        <v>48</v>
      </c>
      <c r="B50" s="198" t="s">
        <v>145</v>
      </c>
      <c r="C50" s="199">
        <v>4</v>
      </c>
      <c r="D50" s="199">
        <v>88</v>
      </c>
      <c r="E50" s="197">
        <v>83</v>
      </c>
      <c r="F50" s="197">
        <v>0</v>
      </c>
      <c r="G50" s="197">
        <v>78</v>
      </c>
      <c r="H50" s="197">
        <v>0</v>
      </c>
      <c r="I50" s="197">
        <v>0</v>
      </c>
      <c r="J50" s="197">
        <v>80</v>
      </c>
      <c r="K50" s="197">
        <v>0</v>
      </c>
      <c r="L50" s="197">
        <v>0</v>
      </c>
      <c r="M50" s="197">
        <v>0</v>
      </c>
      <c r="N50" s="197">
        <v>329</v>
      </c>
    </row>
    <row r="51" spans="1:14" x14ac:dyDescent="0.55000000000000004">
      <c r="A51" s="185">
        <v>49</v>
      </c>
      <c r="B51" s="197" t="s">
        <v>257</v>
      </c>
      <c r="C51" s="199">
        <v>7</v>
      </c>
      <c r="D51" s="199">
        <v>0</v>
      </c>
      <c r="E51" s="197">
        <v>39</v>
      </c>
      <c r="F51" s="197">
        <v>46</v>
      </c>
      <c r="G51" s="197">
        <v>0</v>
      </c>
      <c r="H51" s="197">
        <v>53</v>
      </c>
      <c r="I51" s="197">
        <v>46</v>
      </c>
      <c r="J51" s="197">
        <v>49</v>
      </c>
      <c r="K51" s="197">
        <v>68</v>
      </c>
      <c r="L51" s="197">
        <v>61</v>
      </c>
      <c r="M51" s="197">
        <v>0</v>
      </c>
      <c r="N51" s="197">
        <v>323</v>
      </c>
    </row>
    <row r="52" spans="1:14" x14ac:dyDescent="0.55000000000000004">
      <c r="A52" s="185">
        <v>50</v>
      </c>
      <c r="B52" s="197" t="s">
        <v>84</v>
      </c>
      <c r="C52" s="199">
        <v>7</v>
      </c>
      <c r="D52" s="199">
        <v>58</v>
      </c>
      <c r="E52" s="197">
        <v>37</v>
      </c>
      <c r="F52" s="197">
        <v>0</v>
      </c>
      <c r="G52" s="197">
        <v>0</v>
      </c>
      <c r="H52" s="197">
        <v>46</v>
      </c>
      <c r="I52" s="197">
        <v>45</v>
      </c>
      <c r="J52" s="197">
        <v>42</v>
      </c>
      <c r="K52" s="197">
        <v>64</v>
      </c>
      <c r="L52" s="197">
        <v>58</v>
      </c>
      <c r="M52" s="197">
        <v>0</v>
      </c>
      <c r="N52" s="197">
        <v>313</v>
      </c>
    </row>
    <row r="53" spans="1:14" x14ac:dyDescent="0.55000000000000004">
      <c r="A53" s="185">
        <v>51</v>
      </c>
      <c r="B53" s="197" t="s">
        <v>105</v>
      </c>
      <c r="C53" s="199">
        <v>6</v>
      </c>
      <c r="D53" s="199">
        <v>0</v>
      </c>
      <c r="E53" s="197">
        <v>43</v>
      </c>
      <c r="F53" s="197">
        <v>0</v>
      </c>
      <c r="G53" s="197">
        <v>53</v>
      </c>
      <c r="H53" s="197">
        <v>56</v>
      </c>
      <c r="I53" s="197">
        <v>50</v>
      </c>
      <c r="J53" s="197">
        <v>39</v>
      </c>
      <c r="K53" s="197">
        <v>0</v>
      </c>
      <c r="L53" s="197">
        <v>65</v>
      </c>
      <c r="M53" s="197">
        <v>0</v>
      </c>
      <c r="N53" s="197">
        <v>306</v>
      </c>
    </row>
    <row r="54" spans="1:14" x14ac:dyDescent="0.55000000000000004">
      <c r="A54" s="185">
        <v>52</v>
      </c>
      <c r="B54" s="197" t="s">
        <v>102</v>
      </c>
      <c r="C54" s="199">
        <v>6</v>
      </c>
      <c r="D54" s="199">
        <v>0</v>
      </c>
      <c r="E54" s="197">
        <v>44</v>
      </c>
      <c r="F54" s="197">
        <v>42</v>
      </c>
      <c r="G54" s="197">
        <v>48</v>
      </c>
      <c r="H54" s="197">
        <v>0</v>
      </c>
      <c r="I54" s="197">
        <v>0</v>
      </c>
      <c r="J54" s="197">
        <v>44</v>
      </c>
      <c r="K54" s="197">
        <v>66</v>
      </c>
      <c r="L54" s="197">
        <v>56</v>
      </c>
      <c r="M54" s="197">
        <v>0</v>
      </c>
      <c r="N54" s="197">
        <v>300</v>
      </c>
    </row>
    <row r="55" spans="1:14" x14ac:dyDescent="0.55000000000000004">
      <c r="A55" s="185">
        <v>53</v>
      </c>
      <c r="B55" s="197" t="s">
        <v>85</v>
      </c>
      <c r="C55" s="199">
        <v>4</v>
      </c>
      <c r="D55" s="199">
        <v>0</v>
      </c>
      <c r="E55" s="197">
        <v>0</v>
      </c>
      <c r="F55" s="197">
        <v>0</v>
      </c>
      <c r="G55" s="197">
        <v>0</v>
      </c>
      <c r="H55" s="197">
        <v>60</v>
      </c>
      <c r="I55" s="197">
        <v>73</v>
      </c>
      <c r="J55" s="197">
        <v>0</v>
      </c>
      <c r="K55" s="197">
        <v>81</v>
      </c>
      <c r="L55" s="197">
        <v>81</v>
      </c>
      <c r="M55" s="197">
        <v>0</v>
      </c>
      <c r="N55" s="197">
        <v>295</v>
      </c>
    </row>
    <row r="56" spans="1:14" x14ac:dyDescent="0.55000000000000004">
      <c r="A56" s="185">
        <v>54</v>
      </c>
      <c r="B56" s="197" t="s">
        <v>168</v>
      </c>
      <c r="C56" s="199">
        <v>5</v>
      </c>
      <c r="D56" s="199">
        <v>0</v>
      </c>
      <c r="E56" s="197">
        <v>57</v>
      </c>
      <c r="F56" s="197">
        <v>0</v>
      </c>
      <c r="G56" s="197">
        <v>60</v>
      </c>
      <c r="H56" s="197">
        <v>0</v>
      </c>
      <c r="I56" s="197">
        <v>55</v>
      </c>
      <c r="J56" s="197">
        <v>46</v>
      </c>
      <c r="K56" s="197">
        <v>0</v>
      </c>
      <c r="L56" s="197">
        <v>73</v>
      </c>
      <c r="M56" s="197">
        <v>0</v>
      </c>
      <c r="N56" s="197">
        <v>291</v>
      </c>
    </row>
    <row r="57" spans="1:14" x14ac:dyDescent="0.55000000000000004">
      <c r="A57" s="185">
        <v>55</v>
      </c>
      <c r="B57" s="197" t="s">
        <v>160</v>
      </c>
      <c r="C57" s="199">
        <v>5</v>
      </c>
      <c r="D57" s="199">
        <v>0</v>
      </c>
      <c r="E57" s="197">
        <v>59</v>
      </c>
      <c r="F57" s="197">
        <v>54</v>
      </c>
      <c r="G57" s="197">
        <v>0</v>
      </c>
      <c r="H57" s="197">
        <v>61</v>
      </c>
      <c r="I57" s="197">
        <v>52</v>
      </c>
      <c r="J57" s="197">
        <v>61</v>
      </c>
      <c r="K57" s="197">
        <v>0</v>
      </c>
      <c r="L57" s="197">
        <v>0</v>
      </c>
      <c r="M57" s="197">
        <v>0</v>
      </c>
      <c r="N57" s="197">
        <v>287</v>
      </c>
    </row>
    <row r="58" spans="1:14" x14ac:dyDescent="0.55000000000000004">
      <c r="A58" s="185">
        <v>56</v>
      </c>
      <c r="B58" s="198" t="s">
        <v>253</v>
      </c>
      <c r="C58" s="199">
        <v>4</v>
      </c>
      <c r="D58" s="199">
        <v>0</v>
      </c>
      <c r="E58" s="197">
        <v>0</v>
      </c>
      <c r="F58" s="197">
        <v>59</v>
      </c>
      <c r="G58" s="197">
        <v>0</v>
      </c>
      <c r="H58" s="197">
        <v>73</v>
      </c>
      <c r="I58" s="197">
        <v>0</v>
      </c>
      <c r="J58" s="197">
        <v>65</v>
      </c>
      <c r="K58" s="197">
        <v>85</v>
      </c>
      <c r="L58" s="197">
        <v>0</v>
      </c>
      <c r="M58" s="197">
        <v>0</v>
      </c>
      <c r="N58" s="197">
        <v>282</v>
      </c>
    </row>
    <row r="59" spans="1:14" x14ac:dyDescent="0.55000000000000004">
      <c r="A59" s="185">
        <v>57</v>
      </c>
      <c r="B59" s="198" t="s">
        <v>112</v>
      </c>
      <c r="C59" s="199">
        <v>5</v>
      </c>
      <c r="D59" s="199">
        <v>67</v>
      </c>
      <c r="E59" s="197">
        <v>51</v>
      </c>
      <c r="F59" s="197">
        <v>0</v>
      </c>
      <c r="G59" s="197">
        <v>51</v>
      </c>
      <c r="H59" s="197">
        <v>55</v>
      </c>
      <c r="I59" s="197">
        <v>51</v>
      </c>
      <c r="J59" s="197">
        <v>0</v>
      </c>
      <c r="K59" s="197">
        <v>0</v>
      </c>
      <c r="L59" s="197">
        <v>0</v>
      </c>
      <c r="M59" s="197">
        <v>0</v>
      </c>
      <c r="N59" s="197">
        <v>275</v>
      </c>
    </row>
    <row r="60" spans="1:14" x14ac:dyDescent="0.55000000000000004">
      <c r="A60" s="185">
        <v>58</v>
      </c>
      <c r="B60" s="197" t="s">
        <v>148</v>
      </c>
      <c r="C60" s="199">
        <v>7</v>
      </c>
      <c r="D60" s="199">
        <v>54</v>
      </c>
      <c r="E60" s="197">
        <v>35</v>
      </c>
      <c r="F60" s="197">
        <v>37</v>
      </c>
      <c r="G60" s="197">
        <v>0</v>
      </c>
      <c r="H60" s="197">
        <v>44</v>
      </c>
      <c r="I60" s="197">
        <v>43</v>
      </c>
      <c r="J60" s="197">
        <v>41</v>
      </c>
      <c r="K60" s="197">
        <v>0</v>
      </c>
      <c r="L60" s="197">
        <v>55</v>
      </c>
      <c r="M60" s="197">
        <v>0</v>
      </c>
      <c r="N60" s="197">
        <v>274</v>
      </c>
    </row>
    <row r="61" spans="1:14" x14ac:dyDescent="0.55000000000000004">
      <c r="A61" s="185">
        <v>59</v>
      </c>
      <c r="B61" s="197" t="s">
        <v>10</v>
      </c>
      <c r="C61" s="199">
        <v>3</v>
      </c>
      <c r="D61" s="199">
        <v>91</v>
      </c>
      <c r="E61" s="197">
        <v>91</v>
      </c>
      <c r="F61" s="197">
        <v>85</v>
      </c>
      <c r="G61" s="197"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267</v>
      </c>
    </row>
    <row r="62" spans="1:14" x14ac:dyDescent="0.55000000000000004">
      <c r="A62" s="185">
        <v>60</v>
      </c>
      <c r="B62" s="197" t="s">
        <v>11</v>
      </c>
      <c r="C62" s="199">
        <v>5</v>
      </c>
      <c r="D62" s="199">
        <v>60</v>
      </c>
      <c r="E62" s="197">
        <v>45</v>
      </c>
      <c r="F62" s="197">
        <v>41</v>
      </c>
      <c r="G62" s="197">
        <v>49</v>
      </c>
      <c r="H62" s="197">
        <v>0</v>
      </c>
      <c r="I62" s="197">
        <v>0</v>
      </c>
      <c r="J62" s="197">
        <v>0</v>
      </c>
      <c r="K62" s="197">
        <v>70</v>
      </c>
      <c r="L62" s="197">
        <v>0</v>
      </c>
      <c r="M62" s="197">
        <v>0</v>
      </c>
      <c r="N62" s="197">
        <v>265</v>
      </c>
    </row>
    <row r="63" spans="1:14" x14ac:dyDescent="0.55000000000000004">
      <c r="A63" s="185">
        <v>61</v>
      </c>
      <c r="B63" s="198" t="s">
        <v>139</v>
      </c>
      <c r="C63" s="199">
        <v>3</v>
      </c>
      <c r="D63" s="199">
        <v>0</v>
      </c>
      <c r="E63" s="197">
        <v>0</v>
      </c>
      <c r="F63" s="197">
        <v>77</v>
      </c>
      <c r="G63" s="197">
        <v>0</v>
      </c>
      <c r="H63" s="197">
        <v>88</v>
      </c>
      <c r="I63" s="197">
        <v>0</v>
      </c>
      <c r="J63" s="197">
        <v>0</v>
      </c>
      <c r="K63" s="197">
        <v>94</v>
      </c>
      <c r="L63" s="197">
        <v>0</v>
      </c>
      <c r="M63" s="197">
        <v>0</v>
      </c>
      <c r="N63" s="197">
        <v>259</v>
      </c>
    </row>
    <row r="64" spans="1:14" x14ac:dyDescent="0.55000000000000004">
      <c r="A64" s="185">
        <v>62</v>
      </c>
      <c r="B64" s="198" t="s">
        <v>144</v>
      </c>
      <c r="C64" s="199">
        <v>3</v>
      </c>
      <c r="D64" s="199">
        <v>0</v>
      </c>
      <c r="E64" s="197">
        <v>87</v>
      </c>
      <c r="F64" s="197">
        <v>87</v>
      </c>
      <c r="G64" s="197">
        <v>0</v>
      </c>
      <c r="H64" s="197">
        <v>0</v>
      </c>
      <c r="I64" s="197">
        <v>0</v>
      </c>
      <c r="J64" s="197">
        <v>84</v>
      </c>
      <c r="K64" s="197">
        <v>0</v>
      </c>
      <c r="L64" s="197">
        <v>0</v>
      </c>
      <c r="M64" s="197">
        <v>0</v>
      </c>
      <c r="N64" s="197">
        <v>258</v>
      </c>
    </row>
    <row r="65" spans="1:14" x14ac:dyDescent="0.55000000000000004">
      <c r="A65" s="185">
        <v>63</v>
      </c>
      <c r="B65" s="198" t="s">
        <v>57</v>
      </c>
      <c r="C65" s="199">
        <v>6</v>
      </c>
      <c r="D65" s="199">
        <v>55</v>
      </c>
      <c r="E65" s="197">
        <v>31</v>
      </c>
      <c r="F65" s="197">
        <v>0</v>
      </c>
      <c r="G65" s="197">
        <v>41</v>
      </c>
      <c r="H65" s="197">
        <v>43</v>
      </c>
      <c r="I65" s="197">
        <v>44</v>
      </c>
      <c r="J65" s="197">
        <v>43</v>
      </c>
      <c r="K65" s="197">
        <v>0</v>
      </c>
      <c r="L65" s="197">
        <v>0</v>
      </c>
      <c r="M65" s="197">
        <v>0</v>
      </c>
      <c r="N65" s="197">
        <v>257</v>
      </c>
    </row>
    <row r="66" spans="1:14" x14ac:dyDescent="0.55000000000000004">
      <c r="A66" s="185">
        <v>64</v>
      </c>
      <c r="B66" s="198" t="s">
        <v>88</v>
      </c>
      <c r="C66" s="199">
        <v>5</v>
      </c>
      <c r="D66" s="199">
        <v>0</v>
      </c>
      <c r="E66" s="197">
        <v>0</v>
      </c>
      <c r="F66" s="197">
        <v>44</v>
      </c>
      <c r="G66" s="197">
        <v>44</v>
      </c>
      <c r="H66" s="197">
        <v>52</v>
      </c>
      <c r="I66" s="197">
        <v>42</v>
      </c>
      <c r="J66" s="197">
        <v>0</v>
      </c>
      <c r="K66" s="197">
        <v>0</v>
      </c>
      <c r="L66" s="197">
        <v>66</v>
      </c>
      <c r="M66" s="197">
        <v>0</v>
      </c>
      <c r="N66" s="197">
        <v>248</v>
      </c>
    </row>
    <row r="67" spans="1:14" x14ac:dyDescent="0.55000000000000004">
      <c r="A67" s="185">
        <v>65</v>
      </c>
      <c r="B67" s="198" t="s">
        <v>14</v>
      </c>
      <c r="C67" s="199">
        <v>4</v>
      </c>
      <c r="D67" s="199">
        <v>0</v>
      </c>
      <c r="E67" s="197">
        <v>0</v>
      </c>
      <c r="F67" s="197">
        <v>48</v>
      </c>
      <c r="G67" s="197">
        <v>62</v>
      </c>
      <c r="H67" s="197">
        <v>64</v>
      </c>
      <c r="I67" s="197">
        <v>64</v>
      </c>
      <c r="J67" s="197">
        <v>0</v>
      </c>
      <c r="K67" s="197">
        <v>0</v>
      </c>
      <c r="L67" s="197">
        <v>0</v>
      </c>
      <c r="M67" s="197">
        <v>0</v>
      </c>
      <c r="N67" s="197">
        <v>238</v>
      </c>
    </row>
    <row r="68" spans="1:14" x14ac:dyDescent="0.55000000000000004">
      <c r="A68" s="185">
        <v>66</v>
      </c>
      <c r="B68" s="197" t="s">
        <v>12</v>
      </c>
      <c r="C68" s="199">
        <v>3</v>
      </c>
      <c r="D68" s="199">
        <v>0</v>
      </c>
      <c r="E68" s="197">
        <v>68</v>
      </c>
      <c r="F68" s="197">
        <v>73</v>
      </c>
      <c r="G68" s="197">
        <v>0</v>
      </c>
      <c r="H68" s="197">
        <v>0</v>
      </c>
      <c r="I68" s="197">
        <v>91</v>
      </c>
      <c r="J68" s="197">
        <v>0</v>
      </c>
      <c r="K68" s="197">
        <v>0</v>
      </c>
      <c r="L68" s="197">
        <v>0</v>
      </c>
      <c r="M68" s="197">
        <v>0</v>
      </c>
      <c r="N68" s="197">
        <v>232</v>
      </c>
    </row>
    <row r="69" spans="1:14" x14ac:dyDescent="0.55000000000000004">
      <c r="A69" s="185">
        <v>67</v>
      </c>
      <c r="B69" s="197" t="s">
        <v>87</v>
      </c>
      <c r="C69" s="199">
        <v>4</v>
      </c>
      <c r="D69" s="199">
        <v>70</v>
      </c>
      <c r="E69" s="197">
        <v>52</v>
      </c>
      <c r="F69" s="197">
        <v>50</v>
      </c>
      <c r="G69" s="197">
        <v>0</v>
      </c>
      <c r="H69" s="197">
        <v>0</v>
      </c>
      <c r="I69" s="197">
        <v>0</v>
      </c>
      <c r="J69" s="197">
        <v>58</v>
      </c>
      <c r="K69" s="197">
        <v>0</v>
      </c>
      <c r="L69" s="197">
        <v>0</v>
      </c>
      <c r="M69" s="197">
        <v>0</v>
      </c>
      <c r="N69" s="197">
        <v>230</v>
      </c>
    </row>
    <row r="70" spans="1:14" x14ac:dyDescent="0.55000000000000004">
      <c r="A70" s="185">
        <v>68</v>
      </c>
      <c r="B70" s="197" t="s">
        <v>122</v>
      </c>
      <c r="C70" s="199">
        <v>3</v>
      </c>
      <c r="D70" s="199">
        <v>0</v>
      </c>
      <c r="E70" s="197">
        <v>73</v>
      </c>
      <c r="F70" s="197">
        <v>0</v>
      </c>
      <c r="G70" s="197">
        <v>75</v>
      </c>
      <c r="H70" s="197">
        <v>0</v>
      </c>
      <c r="I70" s="197">
        <v>0</v>
      </c>
      <c r="J70" s="197">
        <v>0</v>
      </c>
      <c r="K70" s="197">
        <v>77</v>
      </c>
      <c r="L70" s="197">
        <v>0</v>
      </c>
      <c r="M70" s="197">
        <v>0</v>
      </c>
      <c r="N70" s="197">
        <v>225</v>
      </c>
    </row>
    <row r="71" spans="1:14" x14ac:dyDescent="0.55000000000000004">
      <c r="A71" s="185">
        <v>69</v>
      </c>
      <c r="B71" s="197" t="s">
        <v>258</v>
      </c>
      <c r="C71" s="199">
        <v>4</v>
      </c>
      <c r="D71" s="199">
        <v>0</v>
      </c>
      <c r="E71" s="197">
        <v>0</v>
      </c>
      <c r="F71" s="197">
        <v>0</v>
      </c>
      <c r="G71" s="197">
        <v>0</v>
      </c>
      <c r="H71" s="197">
        <v>49</v>
      </c>
      <c r="I71" s="197">
        <v>54</v>
      </c>
      <c r="J71" s="197">
        <v>48</v>
      </c>
      <c r="K71" s="197">
        <v>67</v>
      </c>
      <c r="L71" s="197">
        <v>0</v>
      </c>
      <c r="M71" s="197">
        <v>0</v>
      </c>
      <c r="N71" s="197">
        <v>218</v>
      </c>
    </row>
    <row r="72" spans="1:14" x14ac:dyDescent="0.55000000000000004">
      <c r="A72" s="185">
        <v>70</v>
      </c>
      <c r="B72" s="198" t="s">
        <v>75</v>
      </c>
      <c r="C72" s="199">
        <v>3</v>
      </c>
      <c r="D72" s="199">
        <v>0</v>
      </c>
      <c r="E72" s="197">
        <v>66</v>
      </c>
      <c r="F72" s="197">
        <v>67</v>
      </c>
      <c r="G72" s="197">
        <v>0</v>
      </c>
      <c r="H72" s="197">
        <v>75</v>
      </c>
      <c r="I72" s="197">
        <v>0</v>
      </c>
      <c r="J72" s="197">
        <v>0</v>
      </c>
      <c r="K72" s="197">
        <v>0</v>
      </c>
      <c r="L72" s="197">
        <v>0</v>
      </c>
      <c r="M72" s="197">
        <v>0</v>
      </c>
      <c r="N72" s="197">
        <v>208</v>
      </c>
    </row>
    <row r="73" spans="1:14" x14ac:dyDescent="0.55000000000000004">
      <c r="A73" s="185">
        <v>71</v>
      </c>
      <c r="B73" s="198" t="s">
        <v>92</v>
      </c>
      <c r="C73" s="199">
        <v>4</v>
      </c>
      <c r="D73" s="199">
        <v>64</v>
      </c>
      <c r="E73" s="197">
        <v>38</v>
      </c>
      <c r="F73" s="197">
        <v>43</v>
      </c>
      <c r="G73" s="197">
        <v>0</v>
      </c>
      <c r="H73" s="197">
        <v>54</v>
      </c>
      <c r="I73" s="197">
        <v>0</v>
      </c>
      <c r="J73" s="197">
        <v>0</v>
      </c>
      <c r="K73" s="197">
        <v>0</v>
      </c>
      <c r="L73" s="197">
        <v>0</v>
      </c>
      <c r="M73" s="197">
        <v>0</v>
      </c>
      <c r="N73" s="197">
        <v>199</v>
      </c>
    </row>
    <row r="74" spans="1:14" x14ac:dyDescent="0.55000000000000004">
      <c r="A74" s="185">
        <v>72</v>
      </c>
      <c r="B74" s="198" t="s">
        <v>86</v>
      </c>
      <c r="C74" s="199">
        <v>3</v>
      </c>
      <c r="D74" s="199">
        <v>59</v>
      </c>
      <c r="E74" s="197">
        <v>67</v>
      </c>
      <c r="F74" s="197">
        <v>0</v>
      </c>
      <c r="G74" s="197">
        <v>0</v>
      </c>
      <c r="H74" s="197">
        <v>0</v>
      </c>
      <c r="I74" s="197">
        <v>0</v>
      </c>
      <c r="J74" s="197">
        <v>67</v>
      </c>
      <c r="K74" s="197">
        <v>0</v>
      </c>
      <c r="L74" s="197">
        <v>0</v>
      </c>
      <c r="M74" s="197">
        <v>0</v>
      </c>
      <c r="N74" s="197">
        <v>193</v>
      </c>
    </row>
    <row r="75" spans="1:14" x14ac:dyDescent="0.55000000000000004">
      <c r="A75" s="185">
        <v>73</v>
      </c>
      <c r="B75" s="198" t="s">
        <v>153</v>
      </c>
      <c r="C75" s="199">
        <v>3</v>
      </c>
      <c r="D75" s="199">
        <v>0</v>
      </c>
      <c r="E75" s="197">
        <v>58</v>
      </c>
      <c r="F75" s="197">
        <v>0</v>
      </c>
      <c r="G75" s="197">
        <v>50</v>
      </c>
      <c r="H75" s="197">
        <v>0</v>
      </c>
      <c r="I75" s="197">
        <v>0</v>
      </c>
      <c r="J75" s="197">
        <v>0</v>
      </c>
      <c r="K75" s="197">
        <v>71</v>
      </c>
      <c r="L75" s="197">
        <v>0</v>
      </c>
      <c r="M75" s="197">
        <v>0</v>
      </c>
      <c r="N75" s="197">
        <v>179</v>
      </c>
    </row>
    <row r="76" spans="1:14" x14ac:dyDescent="0.55000000000000004">
      <c r="A76" s="185">
        <v>74</v>
      </c>
      <c r="B76" s="198" t="s">
        <v>133</v>
      </c>
      <c r="C76" s="199">
        <v>2</v>
      </c>
      <c r="D76" s="199">
        <v>0</v>
      </c>
      <c r="E76" s="197">
        <v>0</v>
      </c>
      <c r="F76" s="197">
        <v>0</v>
      </c>
      <c r="G76" s="197">
        <v>0</v>
      </c>
      <c r="H76" s="197">
        <v>0</v>
      </c>
      <c r="I76" s="197">
        <v>89</v>
      </c>
      <c r="J76" s="197">
        <v>87</v>
      </c>
      <c r="K76" s="197">
        <v>0</v>
      </c>
      <c r="L76" s="197">
        <v>0</v>
      </c>
      <c r="M76" s="197">
        <v>0</v>
      </c>
      <c r="N76" s="197">
        <v>176</v>
      </c>
    </row>
    <row r="77" spans="1:14" x14ac:dyDescent="0.55000000000000004">
      <c r="A77" s="185">
        <v>75</v>
      </c>
      <c r="B77" s="198" t="s">
        <v>7</v>
      </c>
      <c r="C77" s="199">
        <v>2</v>
      </c>
      <c r="D77" s="199">
        <v>0</v>
      </c>
      <c r="E77" s="197">
        <v>0</v>
      </c>
      <c r="F77" s="197">
        <v>81</v>
      </c>
      <c r="G77" s="197">
        <v>84</v>
      </c>
      <c r="H77" s="197">
        <v>0</v>
      </c>
      <c r="I77" s="197">
        <v>0</v>
      </c>
      <c r="J77" s="197">
        <v>0</v>
      </c>
      <c r="K77" s="197">
        <v>0</v>
      </c>
      <c r="L77" s="197">
        <v>0</v>
      </c>
      <c r="M77" s="197">
        <v>0</v>
      </c>
      <c r="N77" s="197">
        <v>165</v>
      </c>
    </row>
    <row r="78" spans="1:14" x14ac:dyDescent="0.55000000000000004">
      <c r="A78" s="185">
        <v>76</v>
      </c>
      <c r="B78" s="197" t="s">
        <v>155</v>
      </c>
      <c r="C78" s="199">
        <v>4</v>
      </c>
      <c r="D78" s="199">
        <v>0</v>
      </c>
      <c r="E78" s="197">
        <v>32</v>
      </c>
      <c r="F78" s="197">
        <v>36</v>
      </c>
      <c r="G78" s="197">
        <v>42</v>
      </c>
      <c r="H78" s="197">
        <v>45</v>
      </c>
      <c r="I78" s="197">
        <v>0</v>
      </c>
      <c r="J78" s="197">
        <v>0</v>
      </c>
      <c r="K78" s="197">
        <v>0</v>
      </c>
      <c r="L78" s="197">
        <v>0</v>
      </c>
      <c r="M78" s="197">
        <v>0</v>
      </c>
      <c r="N78" s="197">
        <v>155</v>
      </c>
    </row>
    <row r="79" spans="1:14" x14ac:dyDescent="0.55000000000000004">
      <c r="A79" s="185">
        <v>77</v>
      </c>
      <c r="B79" s="197" t="s">
        <v>52</v>
      </c>
      <c r="C79" s="199">
        <v>2</v>
      </c>
      <c r="D79" s="199">
        <v>82</v>
      </c>
      <c r="E79" s="197">
        <v>0</v>
      </c>
      <c r="F79" s="197">
        <v>0</v>
      </c>
      <c r="G79" s="197">
        <v>0</v>
      </c>
      <c r="H79" s="197">
        <v>0</v>
      </c>
      <c r="I79" s="197">
        <v>72</v>
      </c>
      <c r="J79" s="197">
        <v>0</v>
      </c>
      <c r="K79" s="197">
        <v>0</v>
      </c>
      <c r="L79" s="197">
        <v>0</v>
      </c>
      <c r="M79" s="197">
        <v>0</v>
      </c>
      <c r="N79" s="197">
        <v>154</v>
      </c>
    </row>
    <row r="80" spans="1:14" x14ac:dyDescent="0.55000000000000004">
      <c r="A80" s="185">
        <v>78</v>
      </c>
      <c r="B80" s="198" t="s">
        <v>156</v>
      </c>
      <c r="C80" s="199">
        <v>3</v>
      </c>
      <c r="D80" s="199">
        <v>0</v>
      </c>
      <c r="E80" s="197">
        <v>50</v>
      </c>
      <c r="F80" s="197">
        <v>0</v>
      </c>
      <c r="G80" s="197">
        <v>45</v>
      </c>
      <c r="H80" s="197">
        <v>58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  <c r="N80" s="197">
        <v>153</v>
      </c>
    </row>
    <row r="81" spans="1:14" x14ac:dyDescent="0.55000000000000004">
      <c r="A81" s="185">
        <v>79</v>
      </c>
      <c r="B81" s="198" t="s">
        <v>80</v>
      </c>
      <c r="C81" s="199">
        <v>3</v>
      </c>
      <c r="D81" s="199">
        <v>0</v>
      </c>
      <c r="E81" s="197">
        <v>0</v>
      </c>
      <c r="F81" s="197">
        <v>0</v>
      </c>
      <c r="G81" s="197">
        <v>0</v>
      </c>
      <c r="H81" s="197">
        <v>50</v>
      </c>
      <c r="I81" s="197">
        <v>48</v>
      </c>
      <c r="J81" s="197">
        <v>51</v>
      </c>
      <c r="K81" s="197">
        <v>0</v>
      </c>
      <c r="L81" s="197">
        <v>0</v>
      </c>
      <c r="M81" s="197">
        <v>0</v>
      </c>
      <c r="N81" s="197">
        <v>149</v>
      </c>
    </row>
    <row r="82" spans="1:14" x14ac:dyDescent="0.55000000000000004">
      <c r="A82" s="185">
        <v>80</v>
      </c>
      <c r="B82" s="198" t="s">
        <v>8</v>
      </c>
      <c r="C82" s="199">
        <v>2</v>
      </c>
      <c r="D82" s="199">
        <v>0</v>
      </c>
      <c r="E82" s="197">
        <v>74</v>
      </c>
      <c r="F82" s="197">
        <v>72</v>
      </c>
      <c r="G82" s="197">
        <v>0</v>
      </c>
      <c r="H82" s="197">
        <v>0</v>
      </c>
      <c r="I82" s="197">
        <v>0</v>
      </c>
      <c r="J82" s="197">
        <v>0</v>
      </c>
      <c r="K82" s="197">
        <v>0</v>
      </c>
      <c r="L82" s="197">
        <v>0</v>
      </c>
      <c r="M82" s="197">
        <v>0</v>
      </c>
      <c r="N82" s="197">
        <v>146</v>
      </c>
    </row>
    <row r="83" spans="1:14" x14ac:dyDescent="0.55000000000000004">
      <c r="A83" s="185">
        <v>81</v>
      </c>
      <c r="B83" s="198" t="s">
        <v>250</v>
      </c>
      <c r="C83" s="199">
        <v>3</v>
      </c>
      <c r="D83" s="199">
        <v>0</v>
      </c>
      <c r="E83" s="197">
        <v>34</v>
      </c>
      <c r="F83" s="197">
        <v>0</v>
      </c>
      <c r="G83" s="197">
        <v>43</v>
      </c>
      <c r="H83" s="197">
        <v>0</v>
      </c>
      <c r="I83" s="197">
        <v>0</v>
      </c>
      <c r="J83" s="197">
        <v>56</v>
      </c>
      <c r="K83" s="197">
        <v>0</v>
      </c>
      <c r="L83" s="197">
        <v>0</v>
      </c>
      <c r="M83" s="197">
        <v>0</v>
      </c>
      <c r="N83" s="197">
        <v>133</v>
      </c>
    </row>
    <row r="84" spans="1:14" x14ac:dyDescent="0.55000000000000004">
      <c r="A84" s="185">
        <v>82</v>
      </c>
      <c r="B84" s="197" t="s">
        <v>249</v>
      </c>
      <c r="C84" s="199">
        <v>2</v>
      </c>
      <c r="D84" s="199">
        <v>0</v>
      </c>
      <c r="E84" s="197">
        <v>64</v>
      </c>
      <c r="F84" s="197">
        <v>64</v>
      </c>
      <c r="G84" s="197">
        <v>0</v>
      </c>
      <c r="H84" s="197">
        <v>0</v>
      </c>
      <c r="I84" s="197">
        <v>0</v>
      </c>
      <c r="J84" s="197">
        <v>0</v>
      </c>
      <c r="K84" s="197">
        <v>0</v>
      </c>
      <c r="L84" s="197">
        <v>0</v>
      </c>
      <c r="M84" s="197">
        <v>0</v>
      </c>
      <c r="N84" s="197">
        <v>128</v>
      </c>
    </row>
    <row r="85" spans="1:14" x14ac:dyDescent="0.55000000000000004">
      <c r="A85" s="185">
        <v>83</v>
      </c>
      <c r="B85" s="197" t="s">
        <v>68</v>
      </c>
      <c r="C85" s="199">
        <v>2</v>
      </c>
      <c r="D85" s="199">
        <v>69</v>
      </c>
      <c r="E85" s="197">
        <v>55</v>
      </c>
      <c r="F85" s="197">
        <v>0</v>
      </c>
      <c r="G85" s="197">
        <v>0</v>
      </c>
      <c r="H85" s="197">
        <v>0</v>
      </c>
      <c r="I85" s="197">
        <v>0</v>
      </c>
      <c r="J85" s="197">
        <v>0</v>
      </c>
      <c r="K85" s="197">
        <v>0</v>
      </c>
      <c r="L85" s="197">
        <v>0</v>
      </c>
      <c r="M85" s="197">
        <v>0</v>
      </c>
      <c r="N85" s="197">
        <v>124</v>
      </c>
    </row>
    <row r="86" spans="1:14" x14ac:dyDescent="0.55000000000000004">
      <c r="A86" s="185">
        <v>84</v>
      </c>
      <c r="B86" s="198" t="s">
        <v>275</v>
      </c>
      <c r="C86" s="199">
        <v>2</v>
      </c>
      <c r="D86" s="199">
        <v>0</v>
      </c>
      <c r="E86" s="197">
        <v>0</v>
      </c>
      <c r="F86" s="197">
        <v>0</v>
      </c>
      <c r="G86" s="197">
        <v>0</v>
      </c>
      <c r="H86" s="197">
        <v>0</v>
      </c>
      <c r="I86" s="197">
        <v>0</v>
      </c>
      <c r="J86" s="197">
        <v>0</v>
      </c>
      <c r="K86" s="197">
        <v>65</v>
      </c>
      <c r="L86" s="197">
        <v>57</v>
      </c>
      <c r="M86" s="197">
        <v>0</v>
      </c>
      <c r="N86" s="197">
        <v>122</v>
      </c>
    </row>
    <row r="87" spans="1:14" x14ac:dyDescent="0.55000000000000004">
      <c r="A87" s="185">
        <v>85</v>
      </c>
      <c r="B87" s="198" t="s">
        <v>65</v>
      </c>
      <c r="C87" s="199">
        <v>3</v>
      </c>
      <c r="D87" s="199">
        <v>0</v>
      </c>
      <c r="E87" s="197">
        <v>26</v>
      </c>
      <c r="F87" s="197">
        <v>38</v>
      </c>
      <c r="G87" s="197">
        <v>0</v>
      </c>
      <c r="H87" s="197">
        <v>0</v>
      </c>
      <c r="I87" s="197">
        <v>0</v>
      </c>
      <c r="J87" s="197">
        <v>0</v>
      </c>
      <c r="K87" s="197">
        <v>0</v>
      </c>
      <c r="L87" s="197">
        <v>54</v>
      </c>
      <c r="M87" s="197">
        <v>0</v>
      </c>
      <c r="N87" s="197">
        <v>118</v>
      </c>
    </row>
    <row r="88" spans="1:14" x14ac:dyDescent="0.55000000000000004">
      <c r="A88" s="185">
        <v>86</v>
      </c>
      <c r="B88" s="197" t="s">
        <v>273</v>
      </c>
      <c r="C88" s="199">
        <v>2</v>
      </c>
      <c r="D88" s="199">
        <v>0</v>
      </c>
      <c r="E88" s="197">
        <v>0</v>
      </c>
      <c r="F88" s="197">
        <v>0</v>
      </c>
      <c r="G88" s="197">
        <v>0</v>
      </c>
      <c r="H88" s="197">
        <v>0</v>
      </c>
      <c r="I88" s="197">
        <v>0</v>
      </c>
      <c r="J88" s="197">
        <v>45</v>
      </c>
      <c r="K88" s="197">
        <v>0</v>
      </c>
      <c r="L88" s="197">
        <v>68</v>
      </c>
      <c r="M88" s="197">
        <v>0</v>
      </c>
      <c r="N88" s="197">
        <v>113</v>
      </c>
    </row>
    <row r="89" spans="1:14" x14ac:dyDescent="0.55000000000000004">
      <c r="A89" s="185">
        <v>87</v>
      </c>
      <c r="B89" s="198" t="s">
        <v>121</v>
      </c>
      <c r="C89" s="199">
        <v>3</v>
      </c>
      <c r="D89" s="199">
        <v>0</v>
      </c>
      <c r="E89" s="197">
        <v>0</v>
      </c>
      <c r="F89" s="197">
        <v>33</v>
      </c>
      <c r="G89" s="197">
        <v>39</v>
      </c>
      <c r="H89" s="197">
        <v>0</v>
      </c>
      <c r="I89" s="197">
        <v>0</v>
      </c>
      <c r="J89" s="197">
        <v>38</v>
      </c>
      <c r="K89" s="197">
        <v>0</v>
      </c>
      <c r="L89" s="197">
        <v>0</v>
      </c>
      <c r="M89" s="197">
        <v>0</v>
      </c>
      <c r="N89" s="197">
        <v>110</v>
      </c>
    </row>
    <row r="90" spans="1:14" x14ac:dyDescent="0.55000000000000004">
      <c r="A90" s="185">
        <v>88</v>
      </c>
      <c r="B90" s="198" t="s">
        <v>16</v>
      </c>
      <c r="C90" s="199">
        <v>3</v>
      </c>
      <c r="D90" s="199">
        <v>0</v>
      </c>
      <c r="E90" s="197">
        <v>29</v>
      </c>
      <c r="F90" s="197">
        <v>0</v>
      </c>
      <c r="G90" s="197">
        <v>40</v>
      </c>
      <c r="H90" s="197">
        <v>0</v>
      </c>
      <c r="I90" s="197">
        <v>0</v>
      </c>
      <c r="J90" s="197">
        <v>40</v>
      </c>
      <c r="K90" s="197">
        <v>0</v>
      </c>
      <c r="L90" s="197">
        <v>0</v>
      </c>
      <c r="M90" s="197">
        <v>0</v>
      </c>
      <c r="N90" s="197">
        <v>109</v>
      </c>
    </row>
    <row r="91" spans="1:14" x14ac:dyDescent="0.55000000000000004">
      <c r="A91" s="185">
        <v>89</v>
      </c>
      <c r="B91" s="197" t="s">
        <v>5</v>
      </c>
      <c r="C91" s="199">
        <v>2</v>
      </c>
      <c r="D91" s="199">
        <v>0</v>
      </c>
      <c r="E91" s="197">
        <v>41</v>
      </c>
      <c r="F91" s="197">
        <v>65</v>
      </c>
      <c r="G91" s="197">
        <v>0</v>
      </c>
      <c r="H91" s="197">
        <v>0</v>
      </c>
      <c r="I91" s="197">
        <v>0</v>
      </c>
      <c r="J91" s="197">
        <v>0</v>
      </c>
      <c r="K91" s="197">
        <v>0</v>
      </c>
      <c r="L91" s="197">
        <v>0</v>
      </c>
      <c r="M91" s="197">
        <v>0</v>
      </c>
      <c r="N91" s="197">
        <v>106</v>
      </c>
    </row>
    <row r="92" spans="1:14" x14ac:dyDescent="0.55000000000000004">
      <c r="A92" s="185">
        <v>90</v>
      </c>
      <c r="B92" s="198" t="s">
        <v>167</v>
      </c>
      <c r="C92" s="199">
        <v>2</v>
      </c>
      <c r="D92" s="199">
        <v>66</v>
      </c>
      <c r="E92" s="197">
        <v>36</v>
      </c>
      <c r="F92" s="197">
        <v>0</v>
      </c>
      <c r="G92" s="197">
        <v>0</v>
      </c>
      <c r="H92" s="197">
        <v>0</v>
      </c>
      <c r="I92" s="197">
        <v>0</v>
      </c>
      <c r="J92" s="197">
        <v>0</v>
      </c>
      <c r="K92" s="197">
        <v>0</v>
      </c>
      <c r="L92" s="197">
        <v>0</v>
      </c>
      <c r="M92" s="197">
        <v>0</v>
      </c>
      <c r="N92" s="197">
        <v>102</v>
      </c>
    </row>
    <row r="93" spans="1:14" x14ac:dyDescent="0.55000000000000004">
      <c r="A93" s="185">
        <v>91</v>
      </c>
      <c r="B93" s="198" t="s">
        <v>58</v>
      </c>
      <c r="C93" s="199">
        <v>1</v>
      </c>
      <c r="D93" s="199">
        <v>100</v>
      </c>
      <c r="E93" s="197">
        <v>0</v>
      </c>
      <c r="F93" s="197">
        <v>0</v>
      </c>
      <c r="G93" s="197">
        <v>0</v>
      </c>
      <c r="H93" s="197">
        <v>0</v>
      </c>
      <c r="I93" s="197">
        <v>0</v>
      </c>
      <c r="J93" s="197">
        <v>0</v>
      </c>
      <c r="K93" s="197">
        <v>0</v>
      </c>
      <c r="L93" s="197">
        <v>0</v>
      </c>
      <c r="M93" s="197">
        <v>0</v>
      </c>
      <c r="N93" s="197">
        <v>100</v>
      </c>
    </row>
    <row r="94" spans="1:14" x14ac:dyDescent="0.55000000000000004">
      <c r="A94" s="185">
        <v>92</v>
      </c>
      <c r="B94" s="198" t="s">
        <v>98</v>
      </c>
      <c r="C94" s="199">
        <v>1</v>
      </c>
      <c r="D94" s="199">
        <v>0</v>
      </c>
      <c r="E94" s="197">
        <v>98</v>
      </c>
      <c r="F94" s="197">
        <v>0</v>
      </c>
      <c r="G94" s="197">
        <v>0</v>
      </c>
      <c r="H94" s="197">
        <v>0</v>
      </c>
      <c r="I94" s="197">
        <v>0</v>
      </c>
      <c r="J94" s="197">
        <v>0</v>
      </c>
      <c r="K94" s="197">
        <v>0</v>
      </c>
      <c r="L94" s="197">
        <v>0</v>
      </c>
      <c r="M94" s="197">
        <v>0</v>
      </c>
      <c r="N94" s="197">
        <v>98</v>
      </c>
    </row>
    <row r="95" spans="1:14" x14ac:dyDescent="0.55000000000000004">
      <c r="A95" s="185">
        <v>93</v>
      </c>
      <c r="B95" s="198" t="s">
        <v>4</v>
      </c>
      <c r="C95" s="199">
        <v>1</v>
      </c>
      <c r="D95" s="199">
        <v>0</v>
      </c>
      <c r="E95" s="197">
        <v>0</v>
      </c>
      <c r="F95" s="197">
        <v>95</v>
      </c>
      <c r="G95" s="197">
        <v>0</v>
      </c>
      <c r="H95" s="197">
        <v>0</v>
      </c>
      <c r="I95" s="197">
        <v>0</v>
      </c>
      <c r="J95" s="197">
        <v>0</v>
      </c>
      <c r="K95" s="197">
        <v>0</v>
      </c>
      <c r="L95" s="197">
        <v>0</v>
      </c>
      <c r="M95" s="197">
        <v>0</v>
      </c>
      <c r="N95" s="197">
        <v>95</v>
      </c>
    </row>
    <row r="96" spans="1:14" x14ac:dyDescent="0.55000000000000004">
      <c r="A96" s="185">
        <v>94</v>
      </c>
      <c r="B96" s="197" t="s">
        <v>117</v>
      </c>
      <c r="C96" s="199">
        <v>1</v>
      </c>
      <c r="D96" s="199">
        <v>0</v>
      </c>
      <c r="E96" s="197">
        <v>0</v>
      </c>
      <c r="F96" s="197">
        <v>0</v>
      </c>
      <c r="G96" s="197">
        <v>94</v>
      </c>
      <c r="H96" s="197">
        <v>0</v>
      </c>
      <c r="I96" s="197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94</v>
      </c>
    </row>
    <row r="97" spans="1:14" x14ac:dyDescent="0.55000000000000004">
      <c r="A97" s="185">
        <v>95</v>
      </c>
      <c r="B97" s="197" t="s">
        <v>146</v>
      </c>
      <c r="C97" s="199">
        <v>1</v>
      </c>
      <c r="D97" s="199">
        <v>0</v>
      </c>
      <c r="E97" s="197">
        <v>0</v>
      </c>
      <c r="F97" s="197">
        <v>0</v>
      </c>
      <c r="G97" s="197">
        <v>91</v>
      </c>
      <c r="H97" s="197">
        <v>0</v>
      </c>
      <c r="I97" s="197">
        <v>0</v>
      </c>
      <c r="J97" s="197">
        <v>0</v>
      </c>
      <c r="K97" s="197">
        <v>0</v>
      </c>
      <c r="L97" s="197">
        <v>0</v>
      </c>
      <c r="M97" s="197">
        <v>0</v>
      </c>
      <c r="N97" s="197">
        <v>91</v>
      </c>
    </row>
    <row r="98" spans="1:14" x14ac:dyDescent="0.55000000000000004">
      <c r="A98" s="185">
        <v>96</v>
      </c>
      <c r="B98" s="198" t="s">
        <v>18</v>
      </c>
      <c r="C98" s="199">
        <v>2</v>
      </c>
      <c r="D98" s="199">
        <v>56</v>
      </c>
      <c r="E98" s="197">
        <v>0</v>
      </c>
      <c r="F98" s="197">
        <v>35</v>
      </c>
      <c r="G98" s="197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0</v>
      </c>
      <c r="M98" s="197">
        <v>0</v>
      </c>
      <c r="N98" s="197">
        <v>91</v>
      </c>
    </row>
    <row r="99" spans="1:14" x14ac:dyDescent="0.55000000000000004">
      <c r="A99" s="185">
        <v>97</v>
      </c>
      <c r="B99" s="198" t="s">
        <v>76</v>
      </c>
      <c r="C99" s="199">
        <v>2</v>
      </c>
      <c r="D99" s="199">
        <v>0</v>
      </c>
      <c r="E99" s="197">
        <v>40</v>
      </c>
      <c r="F99" s="197">
        <v>45</v>
      </c>
      <c r="G99" s="197">
        <v>0</v>
      </c>
      <c r="H99" s="197">
        <v>0</v>
      </c>
      <c r="I99" s="197">
        <v>0</v>
      </c>
      <c r="J99" s="197">
        <v>0</v>
      </c>
      <c r="K99" s="197">
        <v>0</v>
      </c>
      <c r="L99" s="197">
        <v>0</v>
      </c>
      <c r="M99" s="197">
        <v>0</v>
      </c>
      <c r="N99" s="197">
        <v>85</v>
      </c>
    </row>
    <row r="100" spans="1:14" x14ac:dyDescent="0.55000000000000004">
      <c r="A100" s="185">
        <v>98</v>
      </c>
      <c r="B100" s="198" t="s">
        <v>274</v>
      </c>
      <c r="C100" s="199">
        <v>1</v>
      </c>
      <c r="D100" s="199">
        <v>0</v>
      </c>
      <c r="E100" s="197">
        <v>0</v>
      </c>
      <c r="F100" s="197">
        <v>0</v>
      </c>
      <c r="G100" s="197">
        <v>0</v>
      </c>
      <c r="H100" s="197">
        <v>0</v>
      </c>
      <c r="I100" s="197">
        <v>0</v>
      </c>
      <c r="J100" s="197">
        <v>79</v>
      </c>
      <c r="K100" s="197">
        <v>0</v>
      </c>
      <c r="L100" s="197">
        <v>0</v>
      </c>
      <c r="M100" s="197">
        <v>0</v>
      </c>
      <c r="N100" s="197">
        <v>79</v>
      </c>
    </row>
    <row r="101" spans="1:14" x14ac:dyDescent="0.55000000000000004">
      <c r="A101" s="185">
        <v>99</v>
      </c>
      <c r="B101" s="197" t="s">
        <v>67</v>
      </c>
      <c r="C101" s="199">
        <v>1</v>
      </c>
      <c r="D101" s="199">
        <v>0</v>
      </c>
      <c r="E101" s="197">
        <v>0</v>
      </c>
      <c r="F101" s="197">
        <v>0</v>
      </c>
      <c r="G101" s="197">
        <v>0</v>
      </c>
      <c r="H101" s="197">
        <v>0</v>
      </c>
      <c r="I101" s="197">
        <v>0</v>
      </c>
      <c r="J101" s="197">
        <v>71</v>
      </c>
      <c r="K101" s="197">
        <v>0</v>
      </c>
      <c r="L101" s="197">
        <v>0</v>
      </c>
      <c r="M101" s="197">
        <v>0</v>
      </c>
      <c r="N101" s="197">
        <v>71</v>
      </c>
    </row>
    <row r="102" spans="1:14" x14ac:dyDescent="0.55000000000000004">
      <c r="A102" s="185">
        <v>100</v>
      </c>
      <c r="B102" s="197" t="s">
        <v>161</v>
      </c>
      <c r="C102" s="199">
        <v>1</v>
      </c>
      <c r="D102" s="199">
        <v>0</v>
      </c>
      <c r="E102" s="197">
        <v>0</v>
      </c>
      <c r="F102" s="197">
        <v>0</v>
      </c>
      <c r="G102" s="197">
        <v>0</v>
      </c>
      <c r="H102" s="197">
        <v>0</v>
      </c>
      <c r="I102" s="197">
        <v>69</v>
      </c>
      <c r="J102" s="197">
        <v>0</v>
      </c>
      <c r="K102" s="197">
        <v>0</v>
      </c>
      <c r="L102" s="197">
        <v>0</v>
      </c>
      <c r="M102" s="197">
        <v>0</v>
      </c>
      <c r="N102" s="197">
        <v>69</v>
      </c>
    </row>
    <row r="103" spans="1:14" x14ac:dyDescent="0.55000000000000004">
      <c r="A103" s="185">
        <v>101</v>
      </c>
      <c r="B103" s="197" t="s">
        <v>127</v>
      </c>
      <c r="C103" s="199">
        <v>1</v>
      </c>
      <c r="D103" s="199">
        <v>68</v>
      </c>
      <c r="E103" s="197">
        <v>0</v>
      </c>
      <c r="F103" s="197">
        <v>0</v>
      </c>
      <c r="G103" s="197">
        <v>0</v>
      </c>
      <c r="H103" s="197">
        <v>0</v>
      </c>
      <c r="I103" s="197">
        <v>0</v>
      </c>
      <c r="J103" s="197">
        <v>0</v>
      </c>
      <c r="K103" s="197">
        <v>0</v>
      </c>
      <c r="L103" s="197">
        <v>0</v>
      </c>
      <c r="M103" s="197">
        <v>0</v>
      </c>
      <c r="N103" s="197">
        <v>68</v>
      </c>
    </row>
    <row r="104" spans="1:14" x14ac:dyDescent="0.55000000000000004">
      <c r="A104" s="185">
        <v>102</v>
      </c>
      <c r="B104" s="198" t="s">
        <v>62</v>
      </c>
      <c r="C104" s="199">
        <v>2</v>
      </c>
      <c r="D104" s="199">
        <v>0</v>
      </c>
      <c r="E104" s="197">
        <v>27</v>
      </c>
      <c r="F104" s="197">
        <v>40</v>
      </c>
      <c r="G104" s="197">
        <v>0</v>
      </c>
      <c r="H104" s="197">
        <v>0</v>
      </c>
      <c r="I104" s="197">
        <v>0</v>
      </c>
      <c r="J104" s="197">
        <v>0</v>
      </c>
      <c r="K104" s="197">
        <v>0</v>
      </c>
      <c r="L104" s="197">
        <v>0</v>
      </c>
      <c r="M104" s="197">
        <v>0</v>
      </c>
      <c r="N104" s="197">
        <v>67</v>
      </c>
    </row>
    <row r="105" spans="1:14" x14ac:dyDescent="0.55000000000000004">
      <c r="A105" s="185">
        <v>103</v>
      </c>
      <c r="B105" s="197" t="s">
        <v>271</v>
      </c>
      <c r="C105" s="199">
        <v>1</v>
      </c>
      <c r="D105" s="199">
        <v>0</v>
      </c>
      <c r="E105" s="197">
        <v>0</v>
      </c>
      <c r="F105" s="197">
        <v>0</v>
      </c>
      <c r="G105" s="197">
        <v>0</v>
      </c>
      <c r="H105" s="197">
        <v>0</v>
      </c>
      <c r="I105" s="197">
        <v>61</v>
      </c>
      <c r="J105" s="197">
        <v>0</v>
      </c>
      <c r="K105" s="197">
        <v>0</v>
      </c>
      <c r="L105" s="197">
        <v>0</v>
      </c>
      <c r="M105" s="197">
        <v>0</v>
      </c>
      <c r="N105" s="197">
        <v>61</v>
      </c>
    </row>
    <row r="106" spans="1:14" x14ac:dyDescent="0.55000000000000004">
      <c r="A106" s="185">
        <v>104</v>
      </c>
      <c r="B106" s="197" t="s">
        <v>255</v>
      </c>
      <c r="C106" s="199">
        <v>1</v>
      </c>
      <c r="D106" s="199">
        <v>0</v>
      </c>
      <c r="E106" s="197">
        <v>0</v>
      </c>
      <c r="F106" s="197">
        <v>0</v>
      </c>
      <c r="G106" s="197">
        <v>56</v>
      </c>
      <c r="H106" s="197">
        <v>0</v>
      </c>
      <c r="I106" s="197">
        <v>0</v>
      </c>
      <c r="J106" s="197">
        <v>0</v>
      </c>
      <c r="K106" s="197">
        <v>0</v>
      </c>
      <c r="L106" s="197">
        <v>0</v>
      </c>
      <c r="M106" s="197">
        <v>0</v>
      </c>
      <c r="N106" s="197">
        <v>56</v>
      </c>
    </row>
    <row r="107" spans="1:14" x14ac:dyDescent="0.55000000000000004">
      <c r="A107" s="185">
        <v>105</v>
      </c>
      <c r="B107" s="197" t="s">
        <v>96</v>
      </c>
      <c r="C107" s="199">
        <v>1</v>
      </c>
      <c r="D107" s="199">
        <v>0</v>
      </c>
      <c r="E107" s="197">
        <v>0</v>
      </c>
      <c r="F107" s="197">
        <v>0</v>
      </c>
      <c r="G107" s="197">
        <v>0</v>
      </c>
      <c r="H107" s="197">
        <v>47</v>
      </c>
      <c r="I107" s="197">
        <v>0</v>
      </c>
      <c r="J107" s="197">
        <v>0</v>
      </c>
      <c r="K107" s="197">
        <v>0</v>
      </c>
      <c r="L107" s="197">
        <v>0</v>
      </c>
      <c r="M107" s="197">
        <v>0</v>
      </c>
      <c r="N107" s="197">
        <v>47</v>
      </c>
    </row>
    <row r="108" spans="1:14" x14ac:dyDescent="0.55000000000000004">
      <c r="A108" s="185">
        <v>106</v>
      </c>
      <c r="B108" s="197" t="s">
        <v>165</v>
      </c>
      <c r="C108" s="199">
        <v>1</v>
      </c>
      <c r="D108" s="199">
        <v>0</v>
      </c>
      <c r="E108" s="197">
        <v>46</v>
      </c>
      <c r="F108" s="197">
        <v>0</v>
      </c>
      <c r="G108" s="197">
        <v>0</v>
      </c>
      <c r="H108" s="197">
        <v>0</v>
      </c>
      <c r="I108" s="197">
        <v>0</v>
      </c>
      <c r="J108" s="197">
        <v>0</v>
      </c>
      <c r="K108" s="197">
        <v>0</v>
      </c>
      <c r="L108" s="197">
        <v>0</v>
      </c>
      <c r="M108" s="197">
        <v>0</v>
      </c>
      <c r="N108" s="197">
        <v>46</v>
      </c>
    </row>
    <row r="109" spans="1:14" x14ac:dyDescent="0.55000000000000004">
      <c r="A109" s="185">
        <v>107</v>
      </c>
      <c r="B109" s="197" t="s">
        <v>159</v>
      </c>
      <c r="C109" s="199">
        <v>1</v>
      </c>
      <c r="D109" s="199">
        <v>0</v>
      </c>
      <c r="E109" s="197">
        <v>0</v>
      </c>
      <c r="F109" s="197">
        <v>0</v>
      </c>
      <c r="G109" s="197">
        <v>0</v>
      </c>
      <c r="H109" s="197">
        <v>0</v>
      </c>
      <c r="I109" s="197">
        <v>41</v>
      </c>
      <c r="J109" s="197">
        <v>0</v>
      </c>
      <c r="K109" s="197">
        <v>0</v>
      </c>
      <c r="L109" s="197">
        <v>0</v>
      </c>
      <c r="M109" s="197">
        <v>0</v>
      </c>
      <c r="N109" s="197">
        <v>41</v>
      </c>
    </row>
    <row r="110" spans="1:14" x14ac:dyDescent="0.55000000000000004">
      <c r="A110" s="185">
        <v>108</v>
      </c>
      <c r="B110" s="197" t="s">
        <v>263</v>
      </c>
      <c r="C110" s="199">
        <v>1</v>
      </c>
      <c r="D110" s="199">
        <v>0</v>
      </c>
      <c r="E110" s="197">
        <v>0</v>
      </c>
      <c r="F110" s="197">
        <v>0</v>
      </c>
      <c r="G110" s="197">
        <v>0</v>
      </c>
      <c r="H110" s="197">
        <v>0</v>
      </c>
      <c r="I110" s="197">
        <v>40</v>
      </c>
      <c r="J110" s="197">
        <v>0</v>
      </c>
      <c r="K110" s="197">
        <v>0</v>
      </c>
      <c r="L110" s="197">
        <v>0</v>
      </c>
      <c r="M110" s="197">
        <v>0</v>
      </c>
      <c r="N110" s="197">
        <v>40</v>
      </c>
    </row>
    <row r="111" spans="1:14" x14ac:dyDescent="0.55000000000000004">
      <c r="A111" s="185">
        <v>109</v>
      </c>
      <c r="B111" s="197" t="s">
        <v>138</v>
      </c>
      <c r="C111" s="199">
        <v>1</v>
      </c>
      <c r="D111" s="199">
        <v>0</v>
      </c>
      <c r="E111" s="197">
        <v>0</v>
      </c>
      <c r="F111" s="197">
        <v>39</v>
      </c>
      <c r="G111" s="197">
        <v>0</v>
      </c>
      <c r="H111" s="197">
        <v>0</v>
      </c>
      <c r="I111" s="197">
        <v>0</v>
      </c>
      <c r="J111" s="197">
        <v>0</v>
      </c>
      <c r="K111" s="197">
        <v>0</v>
      </c>
      <c r="L111" s="197">
        <v>0</v>
      </c>
      <c r="M111" s="197">
        <v>0</v>
      </c>
      <c r="N111" s="197">
        <v>39</v>
      </c>
    </row>
    <row r="112" spans="1:14" x14ac:dyDescent="0.55000000000000004">
      <c r="A112" s="185">
        <v>110</v>
      </c>
      <c r="B112" s="197" t="s">
        <v>162</v>
      </c>
      <c r="C112" s="199">
        <v>1</v>
      </c>
      <c r="D112" s="199">
        <v>0</v>
      </c>
      <c r="E112" s="197">
        <v>0</v>
      </c>
      <c r="F112" s="197">
        <v>0</v>
      </c>
      <c r="G112" s="197">
        <v>0</v>
      </c>
      <c r="H112" s="197">
        <v>0</v>
      </c>
      <c r="I112" s="197">
        <v>39</v>
      </c>
      <c r="J112" s="197">
        <v>0</v>
      </c>
      <c r="K112" s="197">
        <v>0</v>
      </c>
      <c r="L112" s="197">
        <v>0</v>
      </c>
      <c r="M112" s="197">
        <v>0</v>
      </c>
      <c r="N112" s="197">
        <v>39</v>
      </c>
    </row>
    <row r="113" spans="1:14" x14ac:dyDescent="0.55000000000000004">
      <c r="A113" s="185">
        <v>111</v>
      </c>
      <c r="B113" s="197" t="s">
        <v>251</v>
      </c>
      <c r="C113" s="199">
        <v>1</v>
      </c>
      <c r="D113" s="199">
        <v>0</v>
      </c>
      <c r="E113" s="197">
        <v>28</v>
      </c>
      <c r="F113" s="197">
        <v>0</v>
      </c>
      <c r="G113" s="197">
        <v>0</v>
      </c>
      <c r="H113" s="197">
        <v>0</v>
      </c>
      <c r="I113" s="197">
        <v>0</v>
      </c>
      <c r="J113" s="197">
        <v>0</v>
      </c>
      <c r="K113" s="197">
        <v>0</v>
      </c>
      <c r="L113" s="197">
        <v>0</v>
      </c>
      <c r="M113" s="197">
        <v>0</v>
      </c>
      <c r="N113" s="197">
        <v>28</v>
      </c>
    </row>
  </sheetData>
  <phoneticPr fontId="0" type="noConversion"/>
  <pageMargins left="0.75" right="0.75" top="1" bottom="1" header="0.5" footer="0.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workbookViewId="0">
      <selection activeCell="F10" sqref="F10:F14"/>
    </sheetView>
  </sheetViews>
  <sheetFormatPr defaultRowHeight="12.7" x14ac:dyDescent="0.4"/>
  <cols>
    <col min="2" max="2" width="16.29296875" bestFit="1" customWidth="1"/>
    <col min="3" max="3" width="20.29296875" bestFit="1" customWidth="1"/>
    <col min="4" max="4" width="7.29296875" customWidth="1"/>
    <col min="5" max="5" width="3" customWidth="1"/>
    <col min="6" max="6" width="30.703125" bestFit="1" customWidth="1"/>
    <col min="7" max="7" width="18.29296875" bestFit="1" customWidth="1"/>
    <col min="8" max="8" width="11.703125" style="1" customWidth="1"/>
    <col min="10" max="10" width="13.3515625" bestFit="1" customWidth="1"/>
  </cols>
  <sheetData>
    <row r="1" spans="1:8" x14ac:dyDescent="0.4">
      <c r="A1" s="17"/>
      <c r="B1" s="17" t="s">
        <v>23</v>
      </c>
      <c r="C1" s="17" t="s">
        <v>22</v>
      </c>
      <c r="D1" s="17">
        <v>10</v>
      </c>
      <c r="F1" s="15" t="s">
        <v>22</v>
      </c>
      <c r="G1" s="15" t="s">
        <v>23</v>
      </c>
      <c r="H1" s="2" t="s">
        <v>70</v>
      </c>
    </row>
    <row r="2" spans="1:8" x14ac:dyDescent="0.4">
      <c r="A2" s="11" t="s">
        <v>36</v>
      </c>
      <c r="B2" s="25" t="str">
        <f>'Race 1'!C3</f>
        <v>Ian Bamford</v>
      </c>
      <c r="C2" s="27" t="str">
        <f>'Race 1'!B3</f>
        <v>Green Army</v>
      </c>
      <c r="D2" s="19">
        <v>10</v>
      </c>
      <c r="E2" s="16"/>
      <c r="F2" s="46"/>
      <c r="G2" s="46"/>
      <c r="H2" s="19">
        <v>50</v>
      </c>
    </row>
    <row r="3" spans="1:8" x14ac:dyDescent="0.4">
      <c r="A3" s="40" t="s">
        <v>27</v>
      </c>
      <c r="B3" s="41" t="str">
        <f>'Race 2'!C3</f>
        <v>Gareth Parry</v>
      </c>
      <c r="C3" s="18" t="str">
        <f>'Race 2'!B3</f>
        <v>Bigfella's Speedo's</v>
      </c>
      <c r="D3" s="19">
        <v>10</v>
      </c>
      <c r="E3" s="16"/>
      <c r="F3" s="43"/>
      <c r="G3" s="43"/>
      <c r="H3" s="19">
        <v>40</v>
      </c>
    </row>
    <row r="4" spans="1:8" x14ac:dyDescent="0.4">
      <c r="A4" s="11" t="s">
        <v>28</v>
      </c>
      <c r="B4" s="22" t="str">
        <f>'Race 3'!C3</f>
        <v>Ian Bamford</v>
      </c>
      <c r="C4" s="21" t="str">
        <f>'Race 3'!B3</f>
        <v>I like Running I Do</v>
      </c>
      <c r="D4" s="19">
        <v>10</v>
      </c>
      <c r="E4" s="16"/>
      <c r="F4" s="43"/>
      <c r="G4" s="43"/>
      <c r="H4" s="19">
        <v>30</v>
      </c>
    </row>
    <row r="5" spans="1:8" x14ac:dyDescent="0.4">
      <c r="A5" s="11" t="s">
        <v>29</v>
      </c>
      <c r="B5" s="22" t="str">
        <f>'Race 4'!C3</f>
        <v>Gareth Parry</v>
      </c>
      <c r="C5" s="21" t="str">
        <f>'Race 4'!B3</f>
        <v>Bigfella's Speedo's</v>
      </c>
      <c r="D5" s="19">
        <v>10</v>
      </c>
      <c r="E5" s="16"/>
      <c r="F5" s="43"/>
      <c r="G5" s="43"/>
      <c r="H5" s="19">
        <v>20</v>
      </c>
    </row>
    <row r="6" spans="1:8" x14ac:dyDescent="0.4">
      <c r="A6" s="11" t="s">
        <v>30</v>
      </c>
      <c r="B6" s="22" t="str">
        <f>'Race 5'!C3</f>
        <v>Jo Hughes-Dowdle</v>
      </c>
      <c r="C6" s="21" t="str">
        <f>'Race 5'!B3</f>
        <v>Jo's Runners 1</v>
      </c>
      <c r="D6" s="19">
        <v>10</v>
      </c>
      <c r="E6" s="16"/>
      <c r="F6" s="44"/>
      <c r="G6" s="44"/>
      <c r="H6" s="54">
        <v>10</v>
      </c>
    </row>
    <row r="7" spans="1:8" x14ac:dyDescent="0.4">
      <c r="A7" s="11" t="s">
        <v>31</v>
      </c>
      <c r="B7" s="25" t="str">
        <f>'Race 6'!C3</f>
        <v>Katie Williams</v>
      </c>
      <c r="C7" s="21" t="str">
        <f>'Race 6'!B3</f>
        <v>Are We There Yet</v>
      </c>
      <c r="D7" s="19">
        <v>10</v>
      </c>
      <c r="E7" s="16"/>
      <c r="F7" s="37"/>
      <c r="G7" s="37"/>
      <c r="H7" s="38">
        <f>SUM(H2:H6)</f>
        <v>150</v>
      </c>
    </row>
    <row r="8" spans="1:8" x14ac:dyDescent="0.4">
      <c r="A8" s="11" t="s">
        <v>32</v>
      </c>
      <c r="B8" s="22" t="str">
        <f>'Race 7'!C3</f>
        <v>Fay Sharpe</v>
      </c>
      <c r="C8" s="35" t="str">
        <f>'Race 7'!B3</f>
        <v>One Man and his Girls</v>
      </c>
      <c r="D8" s="19">
        <v>10</v>
      </c>
      <c r="E8" s="16"/>
      <c r="F8" s="1"/>
      <c r="G8" s="1"/>
    </row>
    <row r="9" spans="1:8" x14ac:dyDescent="0.4">
      <c r="A9" s="11" t="s">
        <v>33</v>
      </c>
      <c r="B9" s="25" t="str">
        <f>'Race 8'!C3</f>
        <v>Fay Sharpe</v>
      </c>
      <c r="C9" s="21" t="str">
        <f>'Race 8'!B3</f>
        <v>Hope They Go Like 'L'</v>
      </c>
      <c r="D9" s="19">
        <v>10</v>
      </c>
      <c r="E9" s="16"/>
      <c r="F9" s="1"/>
      <c r="G9" s="1"/>
    </row>
    <row r="10" spans="1:8" x14ac:dyDescent="0.4">
      <c r="A10" s="11" t="s">
        <v>34</v>
      </c>
      <c r="B10" s="25"/>
      <c r="C10" s="21"/>
      <c r="D10" s="19">
        <v>10</v>
      </c>
      <c r="E10" s="16"/>
      <c r="F10" s="229" t="s">
        <v>124</v>
      </c>
      <c r="G10" s="45" t="s">
        <v>7</v>
      </c>
    </row>
    <row r="11" spans="1:8" x14ac:dyDescent="0.4">
      <c r="A11" s="13" t="s">
        <v>35</v>
      </c>
      <c r="B11" s="26"/>
      <c r="C11" s="23"/>
      <c r="D11" s="36">
        <v>10</v>
      </c>
      <c r="E11" s="16"/>
      <c r="F11" s="230"/>
      <c r="G11" s="12" t="s">
        <v>86</v>
      </c>
    </row>
    <row r="12" spans="1:8" x14ac:dyDescent="0.4">
      <c r="D12" s="53">
        <f>SUM(D2:D11)</f>
        <v>100</v>
      </c>
      <c r="F12" s="230"/>
      <c r="G12" s="12" t="s">
        <v>12</v>
      </c>
    </row>
    <row r="13" spans="1:8" x14ac:dyDescent="0.4">
      <c r="D13" s="1"/>
      <c r="F13" s="230"/>
      <c r="G13" s="12" t="s">
        <v>10</v>
      </c>
    </row>
    <row r="14" spans="1:8" x14ac:dyDescent="0.4">
      <c r="C14" s="1" t="s">
        <v>69</v>
      </c>
      <c r="D14" s="53">
        <f>D12</f>
        <v>100</v>
      </c>
      <c r="F14" s="231"/>
      <c r="G14" s="14" t="s">
        <v>4</v>
      </c>
    </row>
    <row r="15" spans="1:8" x14ac:dyDescent="0.4">
      <c r="C15" s="1" t="s">
        <v>71</v>
      </c>
      <c r="D15" s="53">
        <f>H7</f>
        <v>150</v>
      </c>
      <c r="F15" s="1"/>
      <c r="G15" s="1"/>
    </row>
    <row r="16" spans="1:8" x14ac:dyDescent="0.4">
      <c r="C16" s="20" t="s">
        <v>73</v>
      </c>
      <c r="D16" s="53">
        <f>D15+D14</f>
        <v>250</v>
      </c>
    </row>
    <row r="17" spans="3:8" x14ac:dyDescent="0.4">
      <c r="C17" s="20"/>
      <c r="D17" s="53"/>
    </row>
    <row r="18" spans="3:8" x14ac:dyDescent="0.4">
      <c r="C18" s="1" t="s">
        <v>72</v>
      </c>
      <c r="D18" s="53">
        <f>Teams!G278</f>
        <v>0</v>
      </c>
      <c r="H18" s="52"/>
    </row>
    <row r="19" spans="3:8" x14ac:dyDescent="0.4">
      <c r="C19" s="1" t="s">
        <v>74</v>
      </c>
      <c r="D19" s="53">
        <f>D16-D18</f>
        <v>250</v>
      </c>
    </row>
    <row r="22" spans="3:8" x14ac:dyDescent="0.4">
      <c r="F22" s="1"/>
      <c r="G22" s="52"/>
    </row>
    <row r="23" spans="3:8" x14ac:dyDescent="0.4">
      <c r="H23"/>
    </row>
    <row r="24" spans="3:8" x14ac:dyDescent="0.4">
      <c r="H24"/>
    </row>
    <row r="25" spans="3:8" x14ac:dyDescent="0.4">
      <c r="H25"/>
    </row>
    <row r="26" spans="3:8" x14ac:dyDescent="0.4">
      <c r="H26"/>
    </row>
  </sheetData>
  <mergeCells count="1">
    <mergeCell ref="F10:F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showGridLines="0" showZeros="0" tabSelected="1" workbookViewId="0">
      <selection activeCell="B14" sqref="B14"/>
    </sheetView>
  </sheetViews>
  <sheetFormatPr defaultRowHeight="14.35" x14ac:dyDescent="0.5"/>
  <cols>
    <col min="1" max="1" width="24.3515625" style="137" bestFit="1" customWidth="1"/>
    <col min="2" max="2" width="16.52734375" style="137" bestFit="1" customWidth="1"/>
    <col min="3" max="3" width="5.29296875" style="63" bestFit="1" customWidth="1"/>
    <col min="4" max="12" width="7.17578125" style="63" bestFit="1" customWidth="1"/>
    <col min="13" max="13" width="8.17578125" style="63" bestFit="1" customWidth="1"/>
    <col min="14" max="14" width="8.8203125" style="69" customWidth="1"/>
    <col min="15" max="15" width="8.9375" style="69"/>
    <col min="16" max="16" width="15" style="69" bestFit="1" customWidth="1"/>
    <col min="17" max="18" width="10.703125" style="69" bestFit="1" customWidth="1"/>
    <col min="19" max="16384" width="8.9375" style="69"/>
  </cols>
  <sheetData>
    <row r="1" spans="1:18" s="126" customFormat="1" x14ac:dyDescent="0.5">
      <c r="A1" s="55" t="s">
        <v>22</v>
      </c>
      <c r="B1" s="55" t="s">
        <v>23</v>
      </c>
      <c r="C1" s="55" t="s">
        <v>25</v>
      </c>
      <c r="D1" s="55" t="s">
        <v>36</v>
      </c>
      <c r="E1" s="55" t="s">
        <v>27</v>
      </c>
      <c r="F1" s="55" t="s">
        <v>28</v>
      </c>
      <c r="G1" s="55" t="s">
        <v>29</v>
      </c>
      <c r="H1" s="55" t="s">
        <v>30</v>
      </c>
      <c r="I1" s="55" t="s">
        <v>31</v>
      </c>
      <c r="J1" s="55" t="s">
        <v>32</v>
      </c>
      <c r="K1" s="55" t="s">
        <v>33</v>
      </c>
      <c r="L1" s="55" t="s">
        <v>34</v>
      </c>
      <c r="M1" s="55" t="s">
        <v>35</v>
      </c>
      <c r="N1" s="55" t="s">
        <v>113</v>
      </c>
    </row>
    <row r="2" spans="1:18" s="63" customFormat="1" x14ac:dyDescent="0.5">
      <c r="A2" s="160" t="s">
        <v>190</v>
      </c>
      <c r="B2" s="160" t="s">
        <v>13</v>
      </c>
      <c r="C2" s="127">
        <f>SUM(D2:M2)</f>
        <v>3541</v>
      </c>
      <c r="D2" s="128">
        <f>VLOOKUP($A2,'Race 1'!B$3:D$61,3,FALSE)</f>
        <v>381</v>
      </c>
      <c r="E2" s="128">
        <f>VLOOKUP($A2,'Race 2'!B$3:D$80,3,FALSE)</f>
        <v>455</v>
      </c>
      <c r="F2" s="128">
        <f>VLOOKUP($A2,'Race 3'!B$3:D$61,3,FALSE)</f>
        <v>457</v>
      </c>
      <c r="G2" s="128">
        <f>VLOOKUP($A2,'Race 4'!B$3:D$61,3,FALSE)</f>
        <v>371</v>
      </c>
      <c r="H2" s="128">
        <f>VLOOKUP($A2,'Race 5'!B$3:D$61,3,FALSE)</f>
        <v>376</v>
      </c>
      <c r="I2" s="128">
        <f>VLOOKUP($A2,'Race 6'!B$3:D$61,3,FALSE)</f>
        <v>466</v>
      </c>
      <c r="J2" s="128">
        <f>VLOOKUP($A2,'Race 7'!B$3:D$61,3,FALSE)</f>
        <v>469</v>
      </c>
      <c r="K2" s="128">
        <f>VLOOKUP($A2,'Race 8'!B$3:D$61,3,FALSE)</f>
        <v>376</v>
      </c>
      <c r="L2" s="128">
        <f>VLOOKUP($A2,'Race 9'!B$3:D$61,3,FALSE)</f>
        <v>190</v>
      </c>
      <c r="M2" s="128"/>
      <c r="N2" s="129">
        <v>50</v>
      </c>
    </row>
    <row r="3" spans="1:18" s="63" customFormat="1" x14ac:dyDescent="0.5">
      <c r="A3" s="107" t="s">
        <v>225</v>
      </c>
      <c r="B3" s="107" t="s">
        <v>223</v>
      </c>
      <c r="C3" s="130">
        <f>SUM(D3:M3)</f>
        <v>3515</v>
      </c>
      <c r="D3" s="131">
        <f>VLOOKUP($A3,'Race 1'!B$3:D$61,3,FALSE)</f>
        <v>367</v>
      </c>
      <c r="E3" s="131">
        <f>VLOOKUP($A3,'Race 2'!B$3:D$80,3,FALSE)</f>
        <v>442</v>
      </c>
      <c r="F3" s="148">
        <f>VLOOKUP($A3,'Race 3'!B$3:D$61,3,FALSE)</f>
        <v>447</v>
      </c>
      <c r="G3" s="131">
        <f>VLOOKUP($A3,'Race 4'!B$3:D$61,3,FALSE)</f>
        <v>362</v>
      </c>
      <c r="H3" s="148">
        <f>VLOOKUP($A3,'Race 5'!B$3:D$61,3,FALSE)</f>
        <v>390</v>
      </c>
      <c r="I3" s="131">
        <f>VLOOKUP($A3,'Race 6'!B$3:D$61,3,FALSE)</f>
        <v>374</v>
      </c>
      <c r="J3" s="131">
        <f>VLOOKUP($A3,'Race 7'!B$3:D$61,3,FALSE)</f>
        <v>376</v>
      </c>
      <c r="K3" s="131">
        <f>VLOOKUP($A3,'Race 8'!B$3:D$61,3,FALSE)</f>
        <v>382</v>
      </c>
      <c r="L3" s="131">
        <f>VLOOKUP($A3,'Race 9'!B$3:D$61,3,FALSE)</f>
        <v>375</v>
      </c>
      <c r="M3" s="131"/>
      <c r="N3" s="132">
        <v>40</v>
      </c>
      <c r="Q3" s="133"/>
      <c r="R3" s="133"/>
    </row>
    <row r="4" spans="1:18" s="63" customFormat="1" x14ac:dyDescent="0.5">
      <c r="A4" s="107" t="s">
        <v>212</v>
      </c>
      <c r="B4" s="107" t="s">
        <v>78</v>
      </c>
      <c r="C4" s="130">
        <f>SUM(D4:M4)</f>
        <v>3514</v>
      </c>
      <c r="D4" s="131">
        <f>VLOOKUP($A4,'Race 1'!B$3:D$61,3,FALSE)</f>
        <v>365</v>
      </c>
      <c r="E4" s="131">
        <f>VLOOKUP($A4,'Race 2'!B$3:D$80,3,FALSE)</f>
        <v>398</v>
      </c>
      <c r="F4" s="148">
        <f>VLOOKUP($A4,'Race 3'!B$3:D$61,3,FALSE)</f>
        <v>328</v>
      </c>
      <c r="G4" s="131">
        <f>VLOOKUP($A4,'Race 4'!B$3:D$61,3,FALSE)</f>
        <v>411</v>
      </c>
      <c r="H4" s="173">
        <f>VLOOKUP($A4,'Race 5'!B$3:D$61,3,FALSE)</f>
        <v>404</v>
      </c>
      <c r="I4" s="134">
        <f>VLOOKUP($A4,'Race 6'!B$3:D$61,3,FALSE)</f>
        <v>412</v>
      </c>
      <c r="J4" s="131">
        <f>VLOOKUP($A4,'Race 7'!B$3:D$61,3,FALSE)</f>
        <v>400</v>
      </c>
      <c r="K4" s="131">
        <f>VLOOKUP($A4,'Race 8'!B$3:D$61,3,FALSE)</f>
        <v>367</v>
      </c>
      <c r="L4" s="131">
        <f>VLOOKUP($A4,'Race 9'!B$3:D$61,3,FALSE)</f>
        <v>429</v>
      </c>
      <c r="M4" s="131"/>
      <c r="N4" s="132">
        <v>30</v>
      </c>
      <c r="Q4" s="133"/>
    </row>
    <row r="5" spans="1:18" s="63" customFormat="1" x14ac:dyDescent="0.5">
      <c r="A5" s="107" t="s">
        <v>215</v>
      </c>
      <c r="B5" s="107" t="s">
        <v>94</v>
      </c>
      <c r="C5" s="130">
        <f>SUM(D5:M5)</f>
        <v>3480</v>
      </c>
      <c r="D5" s="131">
        <f>VLOOKUP($A5,'Race 1'!B$3:D$61,3,FALSE)</f>
        <v>388</v>
      </c>
      <c r="E5" s="172">
        <f>VLOOKUP($A5,'Race 2'!B$3:D$80,3,FALSE)</f>
        <v>475</v>
      </c>
      <c r="F5" s="148">
        <f>VLOOKUP($A5,'Race 3'!B$3:D$61,3,FALSE)</f>
        <v>390</v>
      </c>
      <c r="G5" s="172">
        <f>VLOOKUP($A5,'Race 4'!B$3:D$61,3,FALSE)</f>
        <v>475</v>
      </c>
      <c r="H5" s="148">
        <f>VLOOKUP($A5,'Race 5'!B$3:D$61,3,FALSE)</f>
        <v>268</v>
      </c>
      <c r="I5" s="131">
        <f>VLOOKUP($A5,'Race 6'!B$3:D$61,3,FALSE)</f>
        <v>451</v>
      </c>
      <c r="J5" s="131">
        <f>VLOOKUP($A5,'Race 7'!B$3:D$61,3,FALSE)</f>
        <v>455</v>
      </c>
      <c r="K5" s="131">
        <f>VLOOKUP($A5,'Race 8'!B$3:D$61,3,FALSE)</f>
        <v>192</v>
      </c>
      <c r="L5" s="131">
        <f>VLOOKUP($A5,'Race 9'!B$3:D$61,3,FALSE)</f>
        <v>386</v>
      </c>
      <c r="M5" s="131"/>
      <c r="N5" s="132">
        <v>20</v>
      </c>
      <c r="Q5" s="133"/>
    </row>
    <row r="6" spans="1:18" s="63" customFormat="1" x14ac:dyDescent="0.5">
      <c r="A6" s="125" t="s">
        <v>230</v>
      </c>
      <c r="B6" s="125" t="s">
        <v>109</v>
      </c>
      <c r="C6" s="174">
        <f>SUM(D6:M6)</f>
        <v>3470</v>
      </c>
      <c r="D6" s="149">
        <f>VLOOKUP($A6,'Race 1'!B$3:D$61,3,FALSE)</f>
        <v>288</v>
      </c>
      <c r="E6" s="149">
        <f>VLOOKUP($A6,'Race 2'!B$3:D$80,3,FALSE)</f>
        <v>456</v>
      </c>
      <c r="F6" s="149">
        <f>VLOOKUP($A6,'Race 3'!B$3:D$61,3,FALSE)</f>
        <v>466</v>
      </c>
      <c r="G6" s="149">
        <f>VLOOKUP($A6,'Race 4'!B$3:D$61,3,FALSE)</f>
        <v>471</v>
      </c>
      <c r="H6" s="149">
        <f>VLOOKUP($A6,'Race 5'!B$3:D$61,3,FALSE)</f>
        <v>291</v>
      </c>
      <c r="I6" s="149">
        <f>VLOOKUP($A6,'Race 6'!B$3:D$61,3,FALSE)</f>
        <v>386</v>
      </c>
      <c r="J6" s="149">
        <f>VLOOKUP($A6,'Race 7'!B$3:D$61,3,FALSE)</f>
        <v>468</v>
      </c>
      <c r="K6" s="149">
        <f>VLOOKUP($A6,'Race 8'!B$3:D$61,3,FALSE)</f>
        <v>268</v>
      </c>
      <c r="L6" s="149">
        <f>VLOOKUP($A6,'Race 9'!B$3:D$61,3,FALSE)</f>
        <v>376</v>
      </c>
      <c r="M6" s="149"/>
      <c r="N6" s="175">
        <v>10</v>
      </c>
      <c r="Q6" s="133"/>
    </row>
    <row r="7" spans="1:18" s="63" customFormat="1" x14ac:dyDescent="0.5">
      <c r="A7" s="107" t="s">
        <v>217</v>
      </c>
      <c r="B7" s="107" t="s">
        <v>52</v>
      </c>
      <c r="C7" s="130">
        <f>SUM(D7:M7)</f>
        <v>3454</v>
      </c>
      <c r="D7" s="131">
        <f>VLOOKUP($A7,'Race 1'!B$3:D$61,3,FALSE)</f>
        <v>384</v>
      </c>
      <c r="E7" s="131">
        <f>VLOOKUP($A7,'Race 2'!B$3:D$80,3,FALSE)</f>
        <v>457</v>
      </c>
      <c r="F7" s="173">
        <f>VLOOKUP($A7,'Race 3'!B$3:D$61,3,FALSE)</f>
        <v>466</v>
      </c>
      <c r="G7" s="131">
        <f>VLOOKUP($A7,'Race 4'!B$3:D$61,3,FALSE)</f>
        <v>462</v>
      </c>
      <c r="H7" s="148">
        <f>VLOOKUP($A7,'Race 5'!B$3:D$61,3,FALSE)</f>
        <v>283</v>
      </c>
      <c r="I7" s="131">
        <f>VLOOKUP($A7,'Race 6'!B$3:D$61,3,FALSE)</f>
        <v>467</v>
      </c>
      <c r="J7" s="131">
        <f>VLOOKUP($A7,'Race 7'!B$3:D$61,3,FALSE)</f>
        <v>465</v>
      </c>
      <c r="K7" s="131">
        <f>VLOOKUP($A7,'Race 8'!B$3:D$61,3,FALSE)</f>
        <v>179</v>
      </c>
      <c r="L7" s="131">
        <f>VLOOKUP($A7,'Race 9'!B$3:D$61,3,FALSE)</f>
        <v>291</v>
      </c>
      <c r="M7" s="131"/>
      <c r="N7" s="120"/>
      <c r="Q7" s="133"/>
    </row>
    <row r="8" spans="1:18" s="63" customFormat="1" x14ac:dyDescent="0.5">
      <c r="A8" s="121" t="s">
        <v>231</v>
      </c>
      <c r="B8" s="121" t="s">
        <v>109</v>
      </c>
      <c r="C8" s="130">
        <f>SUM(D8:M8)</f>
        <v>3382</v>
      </c>
      <c r="D8" s="131">
        <f>VLOOKUP($A8,'Race 1'!B$3:D$61,3,FALSE)</f>
        <v>386</v>
      </c>
      <c r="E8" s="131">
        <f>VLOOKUP($A8,'Race 2'!B$3:D$80,3,FALSE)</f>
        <v>462</v>
      </c>
      <c r="F8" s="148">
        <f>VLOOKUP($A8,'Race 3'!B$3:D$61,3,FALSE)</f>
        <v>369</v>
      </c>
      <c r="G8" s="131">
        <f>VLOOKUP($A8,'Race 4'!B$3:D$61,3,FALSE)</f>
        <v>463</v>
      </c>
      <c r="H8" s="148">
        <f>VLOOKUP($A8,'Race 5'!B$3:D$61,3,FALSE)</f>
        <v>277</v>
      </c>
      <c r="I8" s="172">
        <f>VLOOKUP($A8,'Race 6'!B$3:D$61,3,FALSE)</f>
        <v>473</v>
      </c>
      <c r="J8" s="172">
        <f>VLOOKUP($A8,'Race 7'!B$3:D$61,3,FALSE)</f>
        <v>466</v>
      </c>
      <c r="K8" s="131">
        <f>VLOOKUP($A8,'Race 8'!B$3:D$61,3,FALSE)</f>
        <v>96</v>
      </c>
      <c r="L8" s="131">
        <f>VLOOKUP($A8,'Race 9'!B$3:D$61,3,FALSE)</f>
        <v>390</v>
      </c>
      <c r="M8" s="131"/>
      <c r="N8" s="120"/>
    </row>
    <row r="9" spans="1:18" s="63" customFormat="1" x14ac:dyDescent="0.5">
      <c r="A9" s="120" t="s">
        <v>198</v>
      </c>
      <c r="B9" s="120" t="s">
        <v>48</v>
      </c>
      <c r="C9" s="130">
        <f>SUM(D9:M9)</f>
        <v>3323</v>
      </c>
      <c r="D9" s="131">
        <f>VLOOKUP($A9,'Race 1'!B$3:D$61,3,FALSE)</f>
        <v>363</v>
      </c>
      <c r="E9" s="131">
        <f>VLOOKUP($A9,'Race 2'!B$3:D$80,3,FALSE)</f>
        <v>403</v>
      </c>
      <c r="F9" s="148">
        <f>VLOOKUP($A9,'Race 3'!B$3:D$61,3,FALSE)</f>
        <v>331</v>
      </c>
      <c r="G9" s="131">
        <f>VLOOKUP($A9,'Race 4'!B$3:D$61,3,FALSE)</f>
        <v>416</v>
      </c>
      <c r="H9" s="148">
        <f>VLOOKUP($A9,'Race 5'!B$3:D$61,3,FALSE)</f>
        <v>259</v>
      </c>
      <c r="I9" s="131">
        <f>VLOOKUP($A9,'Race 6'!B$3:D$61,3,FALSE)</f>
        <v>454</v>
      </c>
      <c r="J9" s="131">
        <f>VLOOKUP($A9,'Race 7'!B$3:D$61,3,FALSE)</f>
        <v>454</v>
      </c>
      <c r="K9" s="131">
        <f>VLOOKUP($A9,'Race 8'!B$3:D$61,3,FALSE)</f>
        <v>274</v>
      </c>
      <c r="L9" s="134">
        <f>VLOOKUP($A9,'Race 9'!B$3:D$61,3,FALSE)</f>
        <v>369</v>
      </c>
      <c r="M9" s="131"/>
      <c r="N9" s="120"/>
    </row>
    <row r="10" spans="1:18" s="63" customFormat="1" x14ac:dyDescent="0.5">
      <c r="A10" s="121" t="s">
        <v>182</v>
      </c>
      <c r="B10" s="121" t="s">
        <v>181</v>
      </c>
      <c r="C10" s="130">
        <f>SUM(D10:M10)</f>
        <v>3320</v>
      </c>
      <c r="D10" s="131">
        <f>VLOOKUP($A10,'Race 1'!B$3:D$61,3,FALSE)</f>
        <v>286</v>
      </c>
      <c r="E10" s="131">
        <f>VLOOKUP($A10,'Race 2'!B$3:D$80,3,FALSE)</f>
        <v>448</v>
      </c>
      <c r="F10" s="148">
        <f>VLOOKUP($A10,'Race 3'!B$3:D$61,3,FALSE)</f>
        <v>448</v>
      </c>
      <c r="G10" s="131">
        <f>VLOOKUP($A10,'Race 4'!B$3:D$61,3,FALSE)</f>
        <v>375</v>
      </c>
      <c r="H10" s="148">
        <f>VLOOKUP($A10,'Race 5'!B$3:D$61,3,FALSE)</f>
        <v>280</v>
      </c>
      <c r="I10" s="131">
        <f>VLOOKUP($A10,'Race 6'!B$3:D$61,3,FALSE)</f>
        <v>442</v>
      </c>
      <c r="J10" s="131">
        <f>VLOOKUP($A10,'Race 7'!B$3:D$61,3,FALSE)</f>
        <v>432</v>
      </c>
      <c r="K10" s="131">
        <f>VLOOKUP($A10,'Race 8'!B$3:D$61,3,FALSE)</f>
        <v>173</v>
      </c>
      <c r="L10" s="172">
        <f>VLOOKUP($A10,'Race 9'!B$3:D$61,3,FALSE)</f>
        <v>436</v>
      </c>
      <c r="M10" s="131"/>
      <c r="N10" s="120"/>
    </row>
    <row r="11" spans="1:18" s="63" customFormat="1" x14ac:dyDescent="0.5">
      <c r="A11" s="107" t="s">
        <v>235</v>
      </c>
      <c r="B11" s="107" t="s">
        <v>110</v>
      </c>
      <c r="C11" s="130">
        <f>SUM(D11:M11)</f>
        <v>3303</v>
      </c>
      <c r="D11" s="131">
        <f>VLOOKUP($A11,'Race 1'!B$3:D$61,3,FALSE)</f>
        <v>285</v>
      </c>
      <c r="E11" s="131">
        <f>VLOOKUP($A11,'Race 2'!B$3:D$80,3,FALSE)</f>
        <v>448</v>
      </c>
      <c r="F11" s="148">
        <f>VLOOKUP($A11,'Race 3'!B$3:D$61,3,FALSE)</f>
        <v>461</v>
      </c>
      <c r="G11" s="134">
        <f>VLOOKUP($A11,'Race 4'!B$3:D$61,3,FALSE)</f>
        <v>361</v>
      </c>
      <c r="H11" s="148">
        <f>VLOOKUP($A11,'Race 5'!B$3:D$61,3,FALSE)</f>
        <v>370</v>
      </c>
      <c r="I11" s="131">
        <f>VLOOKUP($A11,'Race 6'!B$3:D$61,3,FALSE)</f>
        <v>454</v>
      </c>
      <c r="J11" s="131">
        <f>VLOOKUP($A11,'Race 7'!B$3:D$61,3,FALSE)</f>
        <v>464</v>
      </c>
      <c r="K11" s="131">
        <f>VLOOKUP($A11,'Race 8'!B$3:D$61,3,FALSE)</f>
        <v>281</v>
      </c>
      <c r="L11" s="131">
        <f>VLOOKUP($A11,'Race 9'!B$3:D$61,3,FALSE)</f>
        <v>179</v>
      </c>
      <c r="M11" s="131"/>
      <c r="N11" s="120"/>
    </row>
    <row r="12" spans="1:18" s="63" customFormat="1" x14ac:dyDescent="0.5">
      <c r="A12" s="121" t="s">
        <v>197</v>
      </c>
      <c r="B12" s="121" t="s">
        <v>123</v>
      </c>
      <c r="C12" s="130">
        <f>SUM(D12:M12)</f>
        <v>3302</v>
      </c>
      <c r="D12" s="131">
        <f>VLOOKUP($A12,'Race 1'!B$3:D$61,3,FALSE)</f>
        <v>370</v>
      </c>
      <c r="E12" s="131">
        <f>VLOOKUP($A12,'Race 2'!B$3:D$80,3,FALSE)</f>
        <v>451</v>
      </c>
      <c r="F12" s="148">
        <f>VLOOKUP($A12,'Race 3'!B$3:D$61,3,FALSE)</f>
        <v>433</v>
      </c>
      <c r="G12" s="131">
        <f>VLOOKUP($A12,'Race 4'!B$3:D$61,3,FALSE)</f>
        <v>375</v>
      </c>
      <c r="H12" s="148">
        <f>VLOOKUP($A12,'Race 5'!B$3:D$61,3,FALSE)</f>
        <v>377</v>
      </c>
      <c r="I12" s="131">
        <f>VLOOKUP($A12,'Race 6'!B$3:D$61,3,FALSE)</f>
        <v>455</v>
      </c>
      <c r="J12" s="131">
        <f>VLOOKUP($A12,'Race 7'!B$3:D$61,3,FALSE)</f>
        <v>363</v>
      </c>
      <c r="K12" s="131">
        <f>VLOOKUP($A12,'Race 8'!B$3:D$61,3,FALSE)</f>
        <v>191</v>
      </c>
      <c r="L12" s="131">
        <f>VLOOKUP($A12,'Race 9'!B$3:D$61,3,FALSE)</f>
        <v>287</v>
      </c>
      <c r="M12" s="131"/>
      <c r="N12" s="120"/>
    </row>
    <row r="13" spans="1:18" s="63" customFormat="1" x14ac:dyDescent="0.5">
      <c r="A13" s="107" t="s">
        <v>232</v>
      </c>
      <c r="B13" s="107" t="s">
        <v>17</v>
      </c>
      <c r="C13" s="130">
        <f>SUM(D13:M13)</f>
        <v>3282</v>
      </c>
      <c r="D13" s="131">
        <f>VLOOKUP($A13,'Race 1'!B$3:D$61,3,FALSE)</f>
        <v>353</v>
      </c>
      <c r="E13" s="131">
        <f>VLOOKUP($A13,'Race 2'!B$3:D$80,3,FALSE)</f>
        <v>350</v>
      </c>
      <c r="F13" s="148">
        <f>VLOOKUP($A13,'Race 3'!B$3:D$61,3,FALSE)</f>
        <v>408</v>
      </c>
      <c r="G13" s="134">
        <f>VLOOKUP($A13,'Race 4'!B$3:D$61,3,FALSE)</f>
        <v>423</v>
      </c>
      <c r="H13" s="148">
        <f>VLOOKUP($A13,'Race 5'!B$3:D$61,3,FALSE)</f>
        <v>334</v>
      </c>
      <c r="I13" s="131">
        <f>VLOOKUP($A13,'Race 6'!B$3:D$61,3,FALSE)</f>
        <v>352</v>
      </c>
      <c r="J13" s="134">
        <f>VLOOKUP($A13,'Race 7'!B$3:D$61,3,FALSE)</f>
        <v>425</v>
      </c>
      <c r="K13" s="131">
        <f>VLOOKUP($A13,'Race 8'!B$3:D$61,3,FALSE)</f>
        <v>282</v>
      </c>
      <c r="L13" s="131">
        <f>VLOOKUP($A13,'Race 9'!B$3:D$61,3,FALSE)</f>
        <v>355</v>
      </c>
      <c r="M13" s="131"/>
      <c r="N13" s="120"/>
    </row>
    <row r="14" spans="1:18" s="63" customFormat="1" x14ac:dyDescent="0.5">
      <c r="A14" s="121" t="s">
        <v>216</v>
      </c>
      <c r="B14" s="121" t="s">
        <v>52</v>
      </c>
      <c r="C14" s="130">
        <f>SUM(D14:M14)</f>
        <v>3273</v>
      </c>
      <c r="D14" s="172">
        <f>VLOOKUP($A14,'Race 1'!B$3:D$61,3,FALSE)</f>
        <v>459</v>
      </c>
      <c r="E14" s="131">
        <f>VLOOKUP($A14,'Race 2'!B$3:D$80,3,FALSE)</f>
        <v>431</v>
      </c>
      <c r="F14" s="148">
        <f>VLOOKUP($A14,'Race 3'!B$3:D$61,3,FALSE)</f>
        <v>435</v>
      </c>
      <c r="G14" s="131">
        <f>VLOOKUP($A14,'Race 4'!B$3:D$61,3,FALSE)</f>
        <v>445</v>
      </c>
      <c r="H14" s="148">
        <f>VLOOKUP($A14,'Race 5'!B$3:D$61,3,FALSE)</f>
        <v>192</v>
      </c>
      <c r="I14" s="131">
        <f>VLOOKUP($A14,'Race 6'!B$3:D$61,3,FALSE)</f>
        <v>463</v>
      </c>
      <c r="J14" s="131">
        <f>VLOOKUP($A14,'Race 7'!B$3:D$61,3,FALSE)</f>
        <v>460</v>
      </c>
      <c r="K14" s="131">
        <f>VLOOKUP($A14,'Race 8'!B$3:D$61,3,FALSE)</f>
        <v>97</v>
      </c>
      <c r="L14" s="131">
        <f>VLOOKUP($A14,'Race 9'!B$3:D$61,3,FALSE)</f>
        <v>291</v>
      </c>
      <c r="M14" s="131"/>
      <c r="N14" s="120"/>
    </row>
    <row r="15" spans="1:18" s="63" customFormat="1" x14ac:dyDescent="0.5">
      <c r="A15" s="121" t="s">
        <v>196</v>
      </c>
      <c r="B15" s="121" t="s">
        <v>123</v>
      </c>
      <c r="C15" s="130">
        <f>SUM(D15:M15)</f>
        <v>3264</v>
      </c>
      <c r="D15" s="131">
        <f>VLOOKUP($A15,'Race 1'!B$3:D$61,3,FALSE)</f>
        <v>286</v>
      </c>
      <c r="E15" s="131">
        <f>VLOOKUP($A15,'Race 2'!B$3:D$80,3,FALSE)</f>
        <v>447</v>
      </c>
      <c r="F15" s="148">
        <f>VLOOKUP($A15,'Race 3'!B$3:D$61,3,FALSE)</f>
        <v>365</v>
      </c>
      <c r="G15" s="134">
        <f>VLOOKUP($A15,'Race 4'!B$3:D$61,3,FALSE)</f>
        <v>439</v>
      </c>
      <c r="H15" s="148">
        <f>VLOOKUP($A15,'Race 5'!B$3:D$61,3,FALSE)</f>
        <v>350</v>
      </c>
      <c r="I15" s="131">
        <f>VLOOKUP($A15,'Race 6'!B$3:D$61,3,FALSE)</f>
        <v>446</v>
      </c>
      <c r="J15" s="131">
        <f>VLOOKUP($A15,'Race 7'!B$3:D$61,3,FALSE)</f>
        <v>459</v>
      </c>
      <c r="K15" s="131">
        <f>VLOOKUP($A15,'Race 8'!B$3:D$61,3,FALSE)</f>
        <v>193</v>
      </c>
      <c r="L15" s="131">
        <f>VLOOKUP($A15,'Race 9'!B$3:D$61,3,FALSE)</f>
        <v>279</v>
      </c>
      <c r="M15" s="131"/>
      <c r="N15" s="120"/>
    </row>
    <row r="16" spans="1:18" s="63" customFormat="1" x14ac:dyDescent="0.5">
      <c r="A16" s="121" t="s">
        <v>208</v>
      </c>
      <c r="B16" s="121" t="s">
        <v>92</v>
      </c>
      <c r="C16" s="130">
        <f>SUM(D16:M16)</f>
        <v>3250</v>
      </c>
      <c r="D16" s="131">
        <f>VLOOKUP($A16,'Race 1'!B$3:D$61,3,FALSE)</f>
        <v>286</v>
      </c>
      <c r="E16" s="131">
        <f>VLOOKUP($A16,'Race 2'!B$3:D$80,3,FALSE)</f>
        <v>389</v>
      </c>
      <c r="F16" s="148">
        <f>VLOOKUP($A16,'Race 3'!B$3:D$61,3,FALSE)</f>
        <v>400</v>
      </c>
      <c r="G16" s="131">
        <f>VLOOKUP($A16,'Race 4'!B$3:D$61,3,FALSE)</f>
        <v>411</v>
      </c>
      <c r="H16" s="148">
        <f>VLOOKUP($A16,'Race 5'!B$3:D$61,3,FALSE)</f>
        <v>321</v>
      </c>
      <c r="I16" s="134">
        <f>VLOOKUP($A16,'Race 6'!B$3:D$61,3,FALSE)</f>
        <v>282</v>
      </c>
      <c r="J16" s="131">
        <f>VLOOKUP($A16,'Race 7'!B$3:D$61,3,FALSE)</f>
        <v>439</v>
      </c>
      <c r="K16" s="131">
        <f>VLOOKUP($A16,'Race 8'!B$3:D$61,3,FALSE)</f>
        <v>368</v>
      </c>
      <c r="L16" s="131">
        <f>VLOOKUP($A16,'Race 9'!B$3:D$61,3,FALSE)</f>
        <v>354</v>
      </c>
      <c r="M16" s="131"/>
      <c r="N16" s="120"/>
    </row>
    <row r="17" spans="1:14" s="63" customFormat="1" x14ac:dyDescent="0.5">
      <c r="A17" s="121" t="s">
        <v>205</v>
      </c>
      <c r="B17" s="121" t="s">
        <v>5</v>
      </c>
      <c r="C17" s="130">
        <f>SUM(D17:M17)</f>
        <v>3225</v>
      </c>
      <c r="D17" s="131">
        <f>VLOOKUP($A17,'Race 1'!B$3:D$61,3,FALSE)</f>
        <v>451</v>
      </c>
      <c r="E17" s="131">
        <f>VLOOKUP($A17,'Race 2'!B$3:D$80,3,FALSE)</f>
        <v>428</v>
      </c>
      <c r="F17" s="148">
        <f>VLOOKUP($A17,'Race 3'!B$3:D$61,3,FALSE)</f>
        <v>428</v>
      </c>
      <c r="G17" s="131">
        <f>VLOOKUP($A17,'Race 4'!B$3:D$61,3,FALSE)</f>
        <v>350</v>
      </c>
      <c r="H17" s="148">
        <f>VLOOKUP($A17,'Race 5'!B$3:D$61,3,FALSE)</f>
        <v>363</v>
      </c>
      <c r="I17" s="131">
        <f>VLOOKUP($A17,'Race 6'!B$3:D$61,3,FALSE)</f>
        <v>466</v>
      </c>
      <c r="J17" s="131">
        <f>VLOOKUP($A17,'Race 7'!B$3:D$61,3,FALSE)</f>
        <v>361</v>
      </c>
      <c r="K17" s="131">
        <f>VLOOKUP($A17,'Race 8'!B$3:D$61,3,FALSE)</f>
        <v>83</v>
      </c>
      <c r="L17" s="134">
        <f>VLOOKUP($A17,'Race 9'!B$3:D$61,3,FALSE)</f>
        <v>295</v>
      </c>
      <c r="M17" s="131"/>
      <c r="N17" s="120"/>
    </row>
    <row r="18" spans="1:14" s="63" customFormat="1" x14ac:dyDescent="0.5">
      <c r="A18" s="121" t="s">
        <v>214</v>
      </c>
      <c r="B18" s="121" t="s">
        <v>92</v>
      </c>
      <c r="C18" s="130">
        <f>SUM(D18:M18)</f>
        <v>3197</v>
      </c>
      <c r="D18" s="131">
        <f>VLOOKUP($A18,'Race 1'!B$3:D$61,3,FALSE)</f>
        <v>455</v>
      </c>
      <c r="E18" s="131">
        <f>VLOOKUP($A18,'Race 2'!B$3:D$80,3,FALSE)</f>
        <v>361</v>
      </c>
      <c r="F18" s="148">
        <f>VLOOKUP($A18,'Race 3'!B$3:D$61,3,FALSE)</f>
        <v>430</v>
      </c>
      <c r="G18" s="131">
        <f>VLOOKUP($A18,'Race 4'!B$3:D$61,3,FALSE)</f>
        <v>370</v>
      </c>
      <c r="H18" s="148">
        <f>VLOOKUP($A18,'Race 5'!B$3:D$61,3,FALSE)</f>
        <v>281</v>
      </c>
      <c r="I18" s="131">
        <f>VLOOKUP($A18,'Race 6'!B$3:D$61,3,FALSE)</f>
        <v>460</v>
      </c>
      <c r="J18" s="134">
        <f>VLOOKUP($A18,'Race 7'!B$3:D$61,3,FALSE)</f>
        <v>367</v>
      </c>
      <c r="K18" s="131">
        <f>VLOOKUP($A18,'Race 8'!B$3:D$61,3,FALSE)</f>
        <v>97</v>
      </c>
      <c r="L18" s="131">
        <f>VLOOKUP($A18,'Race 9'!B$3:D$61,3,FALSE)</f>
        <v>376</v>
      </c>
      <c r="M18" s="131"/>
      <c r="N18" s="120"/>
    </row>
    <row r="19" spans="1:14" s="63" customFormat="1" x14ac:dyDescent="0.5">
      <c r="A19" s="107" t="s">
        <v>187</v>
      </c>
      <c r="B19" s="107" t="s">
        <v>127</v>
      </c>
      <c r="C19" s="130">
        <f>SUM(D19:M19)</f>
        <v>3167</v>
      </c>
      <c r="D19" s="131">
        <f>VLOOKUP($A19,'Race 1'!B$3:D$61,3,FALSE)</f>
        <v>350</v>
      </c>
      <c r="E19" s="131">
        <f>VLOOKUP($A19,'Race 2'!B$3:D$80,3,FALSE)</f>
        <v>353</v>
      </c>
      <c r="F19" s="148">
        <f>VLOOKUP($A19,'Race 3'!B$3:D$61,3,FALSE)</f>
        <v>339</v>
      </c>
      <c r="G19" s="131">
        <f>VLOOKUP($A19,'Race 4'!B$3:D$61,3,FALSE)</f>
        <v>425</v>
      </c>
      <c r="H19" s="148">
        <f>VLOOKUP($A19,'Race 5'!B$3:D$61,3,FALSE)</f>
        <v>334</v>
      </c>
      <c r="I19" s="131">
        <f>VLOOKUP($A19,'Race 6'!B$3:D$61,3,FALSE)</f>
        <v>419</v>
      </c>
      <c r="J19" s="134">
        <f>VLOOKUP($A19,'Race 7'!B$3:D$61,3,FALSE)</f>
        <v>410</v>
      </c>
      <c r="K19" s="131">
        <f>VLOOKUP($A19,'Race 8'!B$3:D$61,3,FALSE)</f>
        <v>182</v>
      </c>
      <c r="L19" s="131">
        <f>VLOOKUP($A19,'Race 9'!B$3:D$61,3,FALSE)</f>
        <v>355</v>
      </c>
      <c r="M19" s="131"/>
      <c r="N19" s="120"/>
    </row>
    <row r="20" spans="1:14" s="63" customFormat="1" x14ac:dyDescent="0.5">
      <c r="A20" s="121" t="s">
        <v>239</v>
      </c>
      <c r="B20" s="121" t="s">
        <v>149</v>
      </c>
      <c r="C20" s="130">
        <f>SUM(D20:M20)</f>
        <v>3028</v>
      </c>
      <c r="D20" s="131">
        <f>VLOOKUP($A20,'Race 1'!B$3:D$61,3,FALSE)</f>
        <v>388</v>
      </c>
      <c r="E20" s="131">
        <f>VLOOKUP($A20,'Race 2'!B$3:D$80,3,FALSE)</f>
        <v>382</v>
      </c>
      <c r="F20" s="148">
        <f>VLOOKUP($A20,'Race 3'!B$3:D$61,3,FALSE)</f>
        <v>374</v>
      </c>
      <c r="G20" s="131">
        <f>VLOOKUP($A20,'Race 4'!B$3:D$61,3,FALSE)</f>
        <v>382</v>
      </c>
      <c r="H20" s="148">
        <f>VLOOKUP($A20,'Race 5'!B$3:D$61,3,FALSE)</f>
        <v>196</v>
      </c>
      <c r="I20" s="131">
        <f>VLOOKUP($A20,'Race 6'!B$3:D$61,3,FALSE)</f>
        <v>460</v>
      </c>
      <c r="J20" s="134">
        <f>VLOOKUP($A20,'Race 7'!B$3:D$61,3,FALSE)</f>
        <v>459</v>
      </c>
      <c r="K20" s="131">
        <f>VLOOKUP($A20,'Race 8'!B$3:D$61,3,FALSE)</f>
        <v>95</v>
      </c>
      <c r="L20" s="131">
        <f>VLOOKUP($A20,'Race 9'!B$3:D$61,3,FALSE)</f>
        <v>292</v>
      </c>
      <c r="M20" s="131"/>
      <c r="N20" s="120"/>
    </row>
    <row r="21" spans="1:14" s="63" customFormat="1" x14ac:dyDescent="0.5">
      <c r="A21" s="121" t="s">
        <v>184</v>
      </c>
      <c r="B21" s="121" t="s">
        <v>90</v>
      </c>
      <c r="C21" s="130">
        <f>SUM(D21:M21)</f>
        <v>3019</v>
      </c>
      <c r="D21" s="131">
        <f>VLOOKUP($A21,'Race 1'!B$3:D$61,3,FALSE)</f>
        <v>347</v>
      </c>
      <c r="E21" s="131">
        <f>VLOOKUP($A21,'Race 2'!B$3:D$80,3,FALSE)</f>
        <v>248</v>
      </c>
      <c r="F21" s="148">
        <f>VLOOKUP($A21,'Race 3'!B$3:D$61,3,FALSE)</f>
        <v>399</v>
      </c>
      <c r="G21" s="134">
        <f>VLOOKUP($A21,'Race 4'!B$3:D$61,3,FALSE)</f>
        <v>415</v>
      </c>
      <c r="H21" s="148">
        <f>VLOOKUP($A21,'Race 5'!B$3:D$61,3,FALSE)</f>
        <v>258</v>
      </c>
      <c r="I21" s="134">
        <f>VLOOKUP($A21,'Race 6'!B$3:D$61,3,FALSE)</f>
        <v>430</v>
      </c>
      <c r="J21" s="131">
        <f>VLOOKUP($A21,'Race 7'!B$3:D$61,3,FALSE)</f>
        <v>411</v>
      </c>
      <c r="K21" s="131">
        <f>VLOOKUP($A21,'Race 8'!B$3:D$61,3,FALSE)</f>
        <v>169</v>
      </c>
      <c r="L21" s="131">
        <f>VLOOKUP($A21,'Race 9'!B$3:D$61,3,FALSE)</f>
        <v>342</v>
      </c>
      <c r="M21" s="131"/>
      <c r="N21" s="120"/>
    </row>
    <row r="22" spans="1:14" s="63" customFormat="1" x14ac:dyDescent="0.5">
      <c r="A22" s="121" t="s">
        <v>224</v>
      </c>
      <c r="B22" s="121" t="s">
        <v>223</v>
      </c>
      <c r="C22" s="130">
        <f>SUM(D22:M22)</f>
        <v>2985</v>
      </c>
      <c r="D22" s="131">
        <f>VLOOKUP($A22,'Race 1'!B$3:D$61,3,FALSE)</f>
        <v>385</v>
      </c>
      <c r="E22" s="131">
        <f>VLOOKUP($A22,'Race 2'!B$3:D$80,3,FALSE)</f>
        <v>369</v>
      </c>
      <c r="F22" s="148">
        <f>VLOOKUP($A22,'Race 3'!B$3:D$61,3,FALSE)</f>
        <v>280</v>
      </c>
      <c r="G22" s="131">
        <f>VLOOKUP($A22,'Race 4'!B$3:D$61,3,FALSE)</f>
        <v>367</v>
      </c>
      <c r="H22" s="148">
        <f>VLOOKUP($A22,'Race 5'!B$3:D$61,3,FALSE)</f>
        <v>169</v>
      </c>
      <c r="I22" s="131">
        <f>VLOOKUP($A22,'Race 6'!B$3:D$61,3,FALSE)</f>
        <v>465</v>
      </c>
      <c r="J22" s="131">
        <f>VLOOKUP($A22,'Race 7'!B$3:D$61,3,FALSE)</f>
        <v>462</v>
      </c>
      <c r="K22" s="131">
        <f>VLOOKUP($A22,'Race 8'!B$3:D$61,3,FALSE)</f>
        <v>196</v>
      </c>
      <c r="L22" s="131">
        <f>VLOOKUP($A22,'Race 9'!B$3:D$61,3,FALSE)</f>
        <v>292</v>
      </c>
      <c r="M22" s="131"/>
      <c r="N22" s="120"/>
    </row>
    <row r="23" spans="1:14" s="63" customFormat="1" x14ac:dyDescent="0.5">
      <c r="A23" s="121" t="s">
        <v>237</v>
      </c>
      <c r="B23" s="121" t="s">
        <v>173</v>
      </c>
      <c r="C23" s="130">
        <f>SUM(D23:M23)</f>
        <v>2953</v>
      </c>
      <c r="D23" s="131">
        <f>VLOOKUP($A23,'Race 1'!B$3:D$61,3,FALSE)</f>
        <v>264</v>
      </c>
      <c r="E23" s="131">
        <f>VLOOKUP($A23,'Race 2'!B$3:D$80,3,FALSE)</f>
        <v>420</v>
      </c>
      <c r="F23" s="148">
        <f>VLOOKUP($A23,'Race 3'!B$3:D$61,3,FALSE)</f>
        <v>418</v>
      </c>
      <c r="G23" s="134">
        <f>VLOOKUP($A23,'Race 4'!B$3:D$61,3,FALSE)</f>
        <v>329</v>
      </c>
      <c r="H23" s="148">
        <f>VLOOKUP($A23,'Race 5'!B$3:D$61,3,FALSE)</f>
        <v>355</v>
      </c>
      <c r="I23" s="134">
        <f>VLOOKUP($A23,'Race 6'!B$3:D$61,3,FALSE)</f>
        <v>350</v>
      </c>
      <c r="J23" s="134">
        <f>VLOOKUP($A23,'Race 7'!B$3:D$61,3,FALSE)</f>
        <v>444</v>
      </c>
      <c r="K23" s="131">
        <f>VLOOKUP($A23,'Race 8'!B$3:D$61,3,FALSE)</f>
        <v>98</v>
      </c>
      <c r="L23" s="131">
        <f>VLOOKUP($A23,'Race 9'!B$3:D$61,3,FALSE)</f>
        <v>275</v>
      </c>
      <c r="M23" s="131"/>
      <c r="N23" s="120"/>
    </row>
    <row r="24" spans="1:14" s="63" customFormat="1" x14ac:dyDescent="0.5">
      <c r="A24" s="121" t="s">
        <v>183</v>
      </c>
      <c r="B24" s="121" t="s">
        <v>181</v>
      </c>
      <c r="C24" s="130">
        <f>SUM(D24:M24)</f>
        <v>2918</v>
      </c>
      <c r="D24" s="131">
        <f>VLOOKUP($A24,'Race 1'!B$3:D$61,3,FALSE)</f>
        <v>279</v>
      </c>
      <c r="E24" s="131">
        <f>VLOOKUP($A24,'Race 2'!B$3:D$80,3,FALSE)</f>
        <v>435</v>
      </c>
      <c r="F24" s="148">
        <f>VLOOKUP($A24,'Race 3'!B$3:D$61,3,FALSE)</f>
        <v>353</v>
      </c>
      <c r="G24" s="134">
        <f>VLOOKUP($A24,'Race 4'!B$3:D$61,3,FALSE)</f>
        <v>351</v>
      </c>
      <c r="H24" s="148">
        <f>VLOOKUP($A24,'Race 5'!B$3:D$61,3,FALSE)</f>
        <v>363</v>
      </c>
      <c r="I24" s="134">
        <f>VLOOKUP($A24,'Race 6'!B$3:D$61,3,FALSE)</f>
        <v>342</v>
      </c>
      <c r="J24" s="131">
        <f>VLOOKUP($A24,'Race 7'!B$3:D$61,3,FALSE)</f>
        <v>418</v>
      </c>
      <c r="K24" s="131">
        <f>VLOOKUP($A24,'Race 8'!B$3:D$61,3,FALSE)</f>
        <v>92</v>
      </c>
      <c r="L24" s="131">
        <f>VLOOKUP($A24,'Race 9'!B$3:D$61,3,FALSE)</f>
        <v>285</v>
      </c>
      <c r="M24" s="134"/>
      <c r="N24" s="120"/>
    </row>
    <row r="25" spans="1:14" s="63" customFormat="1" x14ac:dyDescent="0.5">
      <c r="A25" s="107" t="s">
        <v>229</v>
      </c>
      <c r="B25" s="107" t="s">
        <v>109</v>
      </c>
      <c r="C25" s="130">
        <f>SUM(D25:M25)</f>
        <v>2907</v>
      </c>
      <c r="D25" s="131">
        <f>VLOOKUP($A25,'Race 1'!B$3:D$61,3,FALSE)</f>
        <v>292</v>
      </c>
      <c r="E25" s="131">
        <f>VLOOKUP($A25,'Race 2'!B$3:D$80,3,FALSE)</f>
        <v>375</v>
      </c>
      <c r="F25" s="148">
        <f>VLOOKUP($A25,'Race 3'!B$3:D$61,3,FALSE)</f>
        <v>378</v>
      </c>
      <c r="G25" s="131">
        <f>VLOOKUP($A25,'Race 4'!B$3:D$61,3,FALSE)</f>
        <v>372</v>
      </c>
      <c r="H25" s="148">
        <f>VLOOKUP($A25,'Race 5'!B$3:D$61,3,FALSE)</f>
        <v>190</v>
      </c>
      <c r="I25" s="131">
        <f>VLOOKUP($A25,'Race 6'!B$3:D$61,3,FALSE)</f>
        <v>459</v>
      </c>
      <c r="J25" s="131">
        <f>VLOOKUP($A25,'Race 7'!B$3:D$61,3,FALSE)</f>
        <v>464</v>
      </c>
      <c r="K25" s="131">
        <f>VLOOKUP($A25,'Race 8'!B$3:D$61,3,FALSE)</f>
        <v>0</v>
      </c>
      <c r="L25" s="131">
        <f>VLOOKUP($A25,'Race 9'!B$3:D$61,3,FALSE)</f>
        <v>377</v>
      </c>
      <c r="M25" s="131"/>
      <c r="N25" s="120"/>
    </row>
    <row r="26" spans="1:14" s="63" customFormat="1" x14ac:dyDescent="0.5">
      <c r="A26" s="107" t="s">
        <v>204</v>
      </c>
      <c r="B26" s="107" t="s">
        <v>12</v>
      </c>
      <c r="C26" s="130">
        <f>SUM(D26:M26)</f>
        <v>2810</v>
      </c>
      <c r="D26" s="131">
        <f>VLOOKUP($A26,'Race 1'!B$3:D$61,3,FALSE)</f>
        <v>358</v>
      </c>
      <c r="E26" s="131">
        <f>VLOOKUP($A26,'Race 2'!B$3:D$80,3,FALSE)</f>
        <v>381</v>
      </c>
      <c r="F26" s="148">
        <f>VLOOKUP($A26,'Race 3'!B$3:D$61,3,FALSE)</f>
        <v>408</v>
      </c>
      <c r="G26" s="131">
        <f>VLOOKUP($A26,'Race 4'!B$3:D$61,3,FALSE)</f>
        <v>262</v>
      </c>
      <c r="H26" s="148">
        <f>VLOOKUP($A26,'Race 5'!B$3:D$61,3,FALSE)</f>
        <v>258</v>
      </c>
      <c r="I26" s="131">
        <f>VLOOKUP($A26,'Race 6'!B$3:D$61,3,FALSE)</f>
        <v>291</v>
      </c>
      <c r="J26" s="131">
        <f>VLOOKUP($A26,'Race 7'!B$3:D$61,3,FALSE)</f>
        <v>366</v>
      </c>
      <c r="K26" s="131">
        <f>VLOOKUP($A26,'Race 8'!B$3:D$61,3,FALSE)</f>
        <v>197</v>
      </c>
      <c r="L26" s="131">
        <f>VLOOKUP($A26,'Race 9'!B$3:D$61,3,FALSE)</f>
        <v>289</v>
      </c>
      <c r="M26" s="131"/>
      <c r="N26" s="120"/>
    </row>
    <row r="27" spans="1:14" s="63" customFormat="1" x14ac:dyDescent="0.5">
      <c r="A27" s="121" t="s">
        <v>202</v>
      </c>
      <c r="B27" s="121" t="s">
        <v>68</v>
      </c>
      <c r="C27" s="130">
        <f>SUM(D27:M27)</f>
        <v>2791</v>
      </c>
      <c r="D27" s="131">
        <f>VLOOKUP($A27,'Race 1'!B$3:D$61,3,FALSE)</f>
        <v>417</v>
      </c>
      <c r="E27" s="131">
        <f>VLOOKUP($A27,'Race 2'!B$3:D$80,3,FALSE)</f>
        <v>313</v>
      </c>
      <c r="F27" s="148">
        <f>VLOOKUP($A27,'Race 3'!B$3:D$61,3,FALSE)</f>
        <v>313</v>
      </c>
      <c r="G27" s="131">
        <f>VLOOKUP($A27,'Race 4'!B$3:D$61,3,FALSE)</f>
        <v>327</v>
      </c>
      <c r="H27" s="148">
        <f>VLOOKUP($A27,'Race 5'!B$3:D$61,3,FALSE)</f>
        <v>345</v>
      </c>
      <c r="I27" s="134">
        <f>VLOOKUP($A27,'Race 6'!B$3:D$61,3,FALSE)</f>
        <v>253</v>
      </c>
      <c r="J27" s="131">
        <f>VLOOKUP($A27,'Race 7'!B$3:D$61,3,FALSE)</f>
        <v>322</v>
      </c>
      <c r="K27" s="131">
        <f>VLOOKUP($A27,'Race 8'!B$3:D$61,3,FALSE)</f>
        <v>255</v>
      </c>
      <c r="L27" s="131">
        <f>VLOOKUP($A27,'Race 9'!B$3:D$61,3,FALSE)</f>
        <v>246</v>
      </c>
      <c r="M27" s="131"/>
      <c r="N27" s="120"/>
    </row>
    <row r="28" spans="1:14" s="63" customFormat="1" x14ac:dyDescent="0.5">
      <c r="A28" s="121" t="s">
        <v>189</v>
      </c>
      <c r="B28" s="121" t="s">
        <v>13</v>
      </c>
      <c r="C28" s="130">
        <f>SUM(D28:M28)</f>
        <v>2758</v>
      </c>
      <c r="D28" s="131">
        <f>VLOOKUP($A28,'Race 1'!B$3:D$61,3,FALSE)</f>
        <v>364</v>
      </c>
      <c r="E28" s="131">
        <f>VLOOKUP($A28,'Race 2'!B$3:D$80,3,FALSE)</f>
        <v>252</v>
      </c>
      <c r="F28" s="148">
        <f>VLOOKUP($A28,'Race 3'!B$3:D$61,3,FALSE)</f>
        <v>239</v>
      </c>
      <c r="G28" s="134">
        <f>VLOOKUP($A28,'Race 4'!B$3:D$61,3,FALSE)</f>
        <v>257</v>
      </c>
      <c r="H28" s="148">
        <f>VLOOKUP($A28,'Race 5'!B$3:D$61,3,FALSE)</f>
        <v>222</v>
      </c>
      <c r="I28" s="134">
        <f>VLOOKUP($A28,'Race 6'!B$3:D$61,3,FALSE)</f>
        <v>382</v>
      </c>
      <c r="J28" s="134">
        <f>VLOOKUP($A28,'Race 7'!B$3:D$61,3,FALSE)</f>
        <v>297</v>
      </c>
      <c r="K28" s="172">
        <f>VLOOKUP($A28,'Race 8'!B$3:D$61,3,FALSE)</f>
        <v>424</v>
      </c>
      <c r="L28" s="131">
        <f>VLOOKUP($A28,'Race 9'!B$3:D$61,3,FALSE)</f>
        <v>321</v>
      </c>
      <c r="M28" s="131"/>
      <c r="N28" s="120"/>
    </row>
    <row r="29" spans="1:14" s="63" customFormat="1" x14ac:dyDescent="0.5">
      <c r="A29" s="121" t="s">
        <v>209</v>
      </c>
      <c r="B29" s="121" t="s">
        <v>210</v>
      </c>
      <c r="C29" s="130">
        <f>SUM(D29:M29)</f>
        <v>2737</v>
      </c>
      <c r="D29" s="131">
        <f>VLOOKUP($A29,'Race 1'!B$3:D$61,3,FALSE)</f>
        <v>412</v>
      </c>
      <c r="E29" s="131">
        <f>VLOOKUP($A29,'Race 2'!B$3:D$80,3,FALSE)</f>
        <v>357</v>
      </c>
      <c r="F29" s="148">
        <f>VLOOKUP($A29,'Race 3'!B$3:D$61,3,FALSE)</f>
        <v>293</v>
      </c>
      <c r="G29" s="134">
        <f>VLOOKUP($A29,'Race 4'!B$3:D$61,3,FALSE)</f>
        <v>331</v>
      </c>
      <c r="H29" s="148">
        <f>VLOOKUP($A29,'Race 5'!B$3:D$61,3,FALSE)</f>
        <v>286</v>
      </c>
      <c r="I29" s="134">
        <f>VLOOKUP($A29,'Race 6'!B$3:D$61,3,FALSE)</f>
        <v>328</v>
      </c>
      <c r="J29" s="134">
        <f>VLOOKUP($A29,'Race 7'!B$3:D$61,3,FALSE)</f>
        <v>319</v>
      </c>
      <c r="K29" s="131">
        <f>VLOOKUP($A29,'Race 8'!B$3:D$61,3,FALSE)</f>
        <v>160</v>
      </c>
      <c r="L29" s="134">
        <f>VLOOKUP($A29,'Race 9'!B$3:D$61,3,FALSE)</f>
        <v>251</v>
      </c>
      <c r="M29" s="134"/>
      <c r="N29" s="120"/>
    </row>
    <row r="30" spans="1:14" s="63" customFormat="1" x14ac:dyDescent="0.5">
      <c r="A30" s="121" t="s">
        <v>233</v>
      </c>
      <c r="B30" s="121" t="s">
        <v>154</v>
      </c>
      <c r="C30" s="130">
        <f>SUM(D30:M30)</f>
        <v>2716</v>
      </c>
      <c r="D30" s="131">
        <f>VLOOKUP($A30,'Race 1'!B$3:D$61,3,FALSE)</f>
        <v>271</v>
      </c>
      <c r="E30" s="131">
        <f>VLOOKUP($A30,'Race 2'!B$3:D$80,3,FALSE)</f>
        <v>269</v>
      </c>
      <c r="F30" s="148">
        <f>VLOOKUP($A30,'Race 3'!B$3:D$61,3,FALSE)</f>
        <v>351</v>
      </c>
      <c r="G30" s="134">
        <f>VLOOKUP($A30,'Race 4'!B$3:D$61,3,FALSE)</f>
        <v>273</v>
      </c>
      <c r="H30" s="148">
        <f>VLOOKUP($A30,'Race 5'!B$3:D$61,3,FALSE)</f>
        <v>354</v>
      </c>
      <c r="I30" s="131">
        <f>VLOOKUP($A30,'Race 6'!B$3:D$61,3,FALSE)</f>
        <v>348</v>
      </c>
      <c r="J30" s="134">
        <f>VLOOKUP($A30,'Race 7'!B$3:D$61,3,FALSE)</f>
        <v>277</v>
      </c>
      <c r="K30" s="131">
        <f>VLOOKUP($A30,'Race 8'!B$3:D$61,3,FALSE)</f>
        <v>384</v>
      </c>
      <c r="L30" s="134">
        <f>VLOOKUP($A30,'Race 9'!B$3:D$61,3,FALSE)</f>
        <v>189</v>
      </c>
      <c r="M30" s="131"/>
      <c r="N30" s="120"/>
    </row>
    <row r="31" spans="1:14" s="63" customFormat="1" x14ac:dyDescent="0.5">
      <c r="A31" s="107" t="s">
        <v>137</v>
      </c>
      <c r="B31" s="107" t="s">
        <v>12</v>
      </c>
      <c r="C31" s="130">
        <f>SUM(D31:M31)</f>
        <v>2661</v>
      </c>
      <c r="D31" s="131">
        <f>VLOOKUP($A31,'Race 1'!B$3:D$61,3,FALSE)</f>
        <v>188</v>
      </c>
      <c r="E31" s="131">
        <f>VLOOKUP($A31,'Race 2'!B$3:D$80,3,FALSE)</f>
        <v>401</v>
      </c>
      <c r="F31" s="148">
        <f>VLOOKUP($A31,'Race 3'!B$3:D$61,3,FALSE)</f>
        <v>428</v>
      </c>
      <c r="G31" s="131">
        <f>VLOOKUP($A31,'Race 4'!B$3:D$61,3,FALSE)</f>
        <v>267</v>
      </c>
      <c r="H31" s="148">
        <f>VLOOKUP($A31,'Race 5'!B$3:D$61,3,FALSE)</f>
        <v>174</v>
      </c>
      <c r="I31" s="134">
        <f>VLOOKUP($A31,'Race 6'!B$3:D$61,3,FALSE)</f>
        <v>276</v>
      </c>
      <c r="J31" s="134">
        <f>VLOOKUP($A31,'Race 7'!B$3:D$61,3,FALSE)</f>
        <v>370</v>
      </c>
      <c r="K31" s="131">
        <f>VLOOKUP($A31,'Race 8'!B$3:D$61,3,FALSE)</f>
        <v>191</v>
      </c>
      <c r="L31" s="134">
        <f>VLOOKUP($A31,'Race 9'!B$3:D$61,3,FALSE)</f>
        <v>366</v>
      </c>
      <c r="M31" s="134"/>
      <c r="N31" s="120"/>
    </row>
    <row r="32" spans="1:14" s="63" customFormat="1" x14ac:dyDescent="0.5">
      <c r="A32" s="121" t="s">
        <v>200</v>
      </c>
      <c r="B32" s="121" t="s">
        <v>152</v>
      </c>
      <c r="C32" s="130">
        <f>SUM(D32:M32)</f>
        <v>2658</v>
      </c>
      <c r="D32" s="131">
        <f>VLOOKUP($A32,'Race 1'!B$3:D$61,3,FALSE)</f>
        <v>275</v>
      </c>
      <c r="E32" s="131">
        <f>VLOOKUP($A32,'Race 2'!B$3:D$80,3,FALSE)</f>
        <v>338</v>
      </c>
      <c r="F32" s="148">
        <f>VLOOKUP($A32,'Race 3'!B$3:D$61,3,FALSE)</f>
        <v>345</v>
      </c>
      <c r="G32" s="131">
        <f>VLOOKUP($A32,'Race 4'!B$3:D$61,3,FALSE)</f>
        <v>251</v>
      </c>
      <c r="H32" s="148">
        <f>VLOOKUP($A32,'Race 5'!B$3:D$61,3,FALSE)</f>
        <v>276</v>
      </c>
      <c r="I32" s="131">
        <f>VLOOKUP($A32,'Race 6'!B$3:D$61,3,FALSE)</f>
        <v>447</v>
      </c>
      <c r="J32" s="131">
        <f>VLOOKUP($A32,'Race 7'!B$3:D$61,3,FALSE)</f>
        <v>445</v>
      </c>
      <c r="K32" s="131">
        <f>VLOOKUP($A32,'Race 8'!B$3:D$61,3,FALSE)</f>
        <v>181</v>
      </c>
      <c r="L32" s="131">
        <f>VLOOKUP($A32,'Race 9'!B$3:D$61,3,FALSE)</f>
        <v>100</v>
      </c>
      <c r="M32" s="134"/>
      <c r="N32" s="120"/>
    </row>
    <row r="33" spans="1:14" s="63" customFormat="1" x14ac:dyDescent="0.5">
      <c r="A33" s="121" t="s">
        <v>236</v>
      </c>
      <c r="B33" s="121" t="s">
        <v>110</v>
      </c>
      <c r="C33" s="130">
        <f>SUM(D33:M33)</f>
        <v>2636</v>
      </c>
      <c r="D33" s="131">
        <f>VLOOKUP($A33,'Race 1'!B$3:D$61,3,FALSE)</f>
        <v>241</v>
      </c>
      <c r="E33" s="131">
        <f>VLOOKUP($A33,'Race 2'!B$3:D$80,3,FALSE)</f>
        <v>313</v>
      </c>
      <c r="F33" s="148">
        <f>VLOOKUP($A33,'Race 3'!B$3:D$61,3,FALSE)</f>
        <v>318</v>
      </c>
      <c r="G33" s="131">
        <f>VLOOKUP($A33,'Race 4'!B$3:D$61,3,FALSE)</f>
        <v>335</v>
      </c>
      <c r="H33" s="148">
        <f>VLOOKUP($A33,'Race 5'!B$3:D$61,3,FALSE)</f>
        <v>253</v>
      </c>
      <c r="I33" s="131">
        <f>VLOOKUP($A33,'Race 6'!B$3:D$61,3,FALSE)</f>
        <v>318</v>
      </c>
      <c r="J33" s="131">
        <f>VLOOKUP($A33,'Race 7'!B$3:D$61,3,FALSE)</f>
        <v>241</v>
      </c>
      <c r="K33" s="131">
        <f>VLOOKUP($A33,'Race 8'!B$3:D$61,3,FALSE)</f>
        <v>357</v>
      </c>
      <c r="L33" s="134">
        <f>VLOOKUP($A33,'Race 9'!B$3:D$61,3,FALSE)</f>
        <v>260</v>
      </c>
      <c r="M33" s="134"/>
      <c r="N33" s="120"/>
    </row>
    <row r="34" spans="1:14" x14ac:dyDescent="0.5">
      <c r="A34" s="121" t="s">
        <v>234</v>
      </c>
      <c r="B34" s="121" t="s">
        <v>154</v>
      </c>
      <c r="C34" s="130">
        <f>SUM(D34:M34)</f>
        <v>2606</v>
      </c>
      <c r="D34" s="131">
        <f>VLOOKUP($A34,'Race 1'!B$3:D$61,3,FALSE)</f>
        <v>345</v>
      </c>
      <c r="E34" s="131">
        <f>VLOOKUP($A34,'Race 2'!B$3:D$80,3,FALSE)</f>
        <v>393</v>
      </c>
      <c r="F34" s="148">
        <f>VLOOKUP($A34,'Race 3'!B$3:D$61,3,FALSE)</f>
        <v>405</v>
      </c>
      <c r="G34" s="131">
        <f>VLOOKUP($A34,'Race 4'!B$3:D$61,3,FALSE)</f>
        <v>319</v>
      </c>
      <c r="H34" s="148">
        <f>VLOOKUP($A34,'Race 5'!B$3:D$61,3,FALSE)</f>
        <v>252</v>
      </c>
      <c r="I34" s="131">
        <f>VLOOKUP($A34,'Race 6'!B$3:D$61,3,FALSE)</f>
        <v>239</v>
      </c>
      <c r="J34" s="131">
        <f>VLOOKUP($A34,'Race 7'!B$3:D$61,3,FALSE)</f>
        <v>315</v>
      </c>
      <c r="K34" s="131">
        <f>VLOOKUP($A34,'Race 8'!B$3:D$61,3,FALSE)</f>
        <v>90</v>
      </c>
      <c r="L34" s="134">
        <f>VLOOKUP($A34,'Race 9'!B$3:D$61,3,FALSE)</f>
        <v>248</v>
      </c>
      <c r="M34" s="134"/>
      <c r="N34" s="135"/>
    </row>
    <row r="35" spans="1:14" x14ac:dyDescent="0.5">
      <c r="A35" s="107" t="s">
        <v>179</v>
      </c>
      <c r="B35" s="107" t="s">
        <v>77</v>
      </c>
      <c r="C35" s="130">
        <f>SUM(D35:M35)</f>
        <v>2566</v>
      </c>
      <c r="D35" s="131">
        <f>VLOOKUP($A35,'Race 1'!B$3:D$61,3,FALSE)</f>
        <v>245</v>
      </c>
      <c r="E35" s="131">
        <f>VLOOKUP($A35,'Race 2'!B$3:D$80,3,FALSE)</f>
        <v>260</v>
      </c>
      <c r="F35" s="148">
        <f>VLOOKUP($A35,'Race 3'!B$3:D$61,3,FALSE)</f>
        <v>293</v>
      </c>
      <c r="G35" s="131">
        <f>VLOOKUP($A35,'Race 4'!B$3:D$61,3,FALSE)</f>
        <v>351</v>
      </c>
      <c r="H35" s="148">
        <f>VLOOKUP($A35,'Race 5'!B$3:D$61,3,FALSE)</f>
        <v>358</v>
      </c>
      <c r="I35" s="134">
        <f>VLOOKUP($A35,'Race 6'!B$3:D$61,3,FALSE)</f>
        <v>357</v>
      </c>
      <c r="J35" s="134">
        <f>VLOOKUP($A35,'Race 7'!B$3:D$61,3,FALSE)</f>
        <v>275</v>
      </c>
      <c r="K35" s="131">
        <f>VLOOKUP($A35,'Race 8'!B$3:D$61,3,FALSE)</f>
        <v>169</v>
      </c>
      <c r="L35" s="131">
        <f>VLOOKUP($A35,'Race 9'!B$3:D$61,3,FALSE)</f>
        <v>258</v>
      </c>
      <c r="M35" s="131"/>
      <c r="N35" s="135"/>
    </row>
    <row r="36" spans="1:14" x14ac:dyDescent="0.5">
      <c r="A36" s="107" t="s">
        <v>219</v>
      </c>
      <c r="B36" s="107" t="s">
        <v>130</v>
      </c>
      <c r="C36" s="130">
        <f>SUM(D36:M36)</f>
        <v>2559</v>
      </c>
      <c r="D36" s="131">
        <f>VLOOKUP($A36,'Race 1'!B$3:D$61,3,FALSE)</f>
        <v>346</v>
      </c>
      <c r="E36" s="131">
        <f>VLOOKUP($A36,'Race 2'!B$3:D$80,3,FALSE)</f>
        <v>324</v>
      </c>
      <c r="F36" s="148">
        <f>VLOOKUP($A36,'Race 3'!B$3:D$61,3,FALSE)</f>
        <v>333</v>
      </c>
      <c r="G36" s="134">
        <f>VLOOKUP($A36,'Race 4'!B$3:D$61,3,FALSE)</f>
        <v>237</v>
      </c>
      <c r="H36" s="148">
        <f>VLOOKUP($A36,'Race 5'!B$3:D$61,3,FALSE)</f>
        <v>357</v>
      </c>
      <c r="I36" s="134">
        <f>VLOOKUP($A36,'Race 6'!B$3:D$61,3,FALSE)</f>
        <v>314</v>
      </c>
      <c r="J36" s="131">
        <f>VLOOKUP($A36,'Race 7'!B$3:D$61,3,FALSE)</f>
        <v>390</v>
      </c>
      <c r="K36" s="131">
        <f>VLOOKUP($A36,'Race 8'!B$3:D$61,3,FALSE)</f>
        <v>181</v>
      </c>
      <c r="L36" s="131">
        <f>VLOOKUP($A36,'Race 9'!B$3:D$61,3,FALSE)</f>
        <v>77</v>
      </c>
      <c r="M36" s="131"/>
      <c r="N36" s="135"/>
    </row>
    <row r="37" spans="1:14" x14ac:dyDescent="0.5">
      <c r="A37" s="107" t="s">
        <v>192</v>
      </c>
      <c r="B37" s="107" t="s">
        <v>56</v>
      </c>
      <c r="C37" s="130">
        <f>SUM(D37:M37)</f>
        <v>2538</v>
      </c>
      <c r="D37" s="131">
        <f>VLOOKUP($A37,'Race 1'!B$3:D$61,3,FALSE)</f>
        <v>369</v>
      </c>
      <c r="E37" s="131">
        <f>VLOOKUP($A37,'Race 2'!B$3:D$80,3,FALSE)</f>
        <v>165</v>
      </c>
      <c r="F37" s="148">
        <f>VLOOKUP($A37,'Race 3'!B$3:D$61,3,FALSE)</f>
        <v>304</v>
      </c>
      <c r="G37" s="131">
        <f>VLOOKUP($A37,'Race 4'!B$3:D$61,3,FALSE)</f>
        <v>340</v>
      </c>
      <c r="H37" s="148">
        <f>VLOOKUP($A37,'Race 5'!B$3:D$61,3,FALSE)</f>
        <v>280</v>
      </c>
      <c r="I37" s="131">
        <f>VLOOKUP($A37,'Race 6'!B$3:D$61,3,FALSE)</f>
        <v>184</v>
      </c>
      <c r="J37" s="131">
        <f>VLOOKUP($A37,'Race 7'!B$3:D$61,3,FALSE)</f>
        <v>261</v>
      </c>
      <c r="K37" s="131">
        <f>VLOOKUP($A37,'Race 8'!B$3:D$61,3,FALSE)</f>
        <v>245</v>
      </c>
      <c r="L37" s="131">
        <f>VLOOKUP($A37,'Race 9'!B$3:D$61,3,FALSE)</f>
        <v>390</v>
      </c>
      <c r="M37" s="131"/>
      <c r="N37" s="135"/>
    </row>
    <row r="38" spans="1:14" x14ac:dyDescent="0.5">
      <c r="A38" s="107" t="s">
        <v>203</v>
      </c>
      <c r="B38" s="107" t="s">
        <v>147</v>
      </c>
      <c r="C38" s="130">
        <f>SUM(D38:M38)</f>
        <v>2530</v>
      </c>
      <c r="D38" s="131">
        <f>VLOOKUP($A38,'Race 1'!B$3:D$61,3,FALSE)</f>
        <v>278</v>
      </c>
      <c r="E38" s="131">
        <f>VLOOKUP($A38,'Race 2'!B$3:D$80,3,FALSE)</f>
        <v>358</v>
      </c>
      <c r="F38" s="148">
        <f>VLOOKUP($A38,'Race 3'!B$3:D$61,3,FALSE)</f>
        <v>345</v>
      </c>
      <c r="G38" s="134">
        <f>VLOOKUP($A38,'Race 4'!B$3:D$61,3,FALSE)</f>
        <v>175</v>
      </c>
      <c r="H38" s="148">
        <f>VLOOKUP($A38,'Race 5'!B$3:D$61,3,FALSE)</f>
        <v>177</v>
      </c>
      <c r="I38" s="134">
        <f>VLOOKUP($A38,'Race 6'!B$3:D$61,3,FALSE)</f>
        <v>360</v>
      </c>
      <c r="J38" s="131">
        <f>VLOOKUP($A38,'Race 7'!B$3:D$61,3,FALSE)</f>
        <v>448</v>
      </c>
      <c r="K38" s="131">
        <f>VLOOKUP($A38,'Race 8'!B$3:D$61,3,FALSE)</f>
        <v>198</v>
      </c>
      <c r="L38" s="131">
        <f>VLOOKUP($A38,'Race 9'!B$3:D$61,3,FALSE)</f>
        <v>191</v>
      </c>
      <c r="M38" s="134"/>
      <c r="N38" s="135"/>
    </row>
    <row r="39" spans="1:14" x14ac:dyDescent="0.5">
      <c r="A39" s="121" t="s">
        <v>206</v>
      </c>
      <c r="B39" s="121" t="s">
        <v>5</v>
      </c>
      <c r="C39" s="130">
        <f>SUM(D39:M39)</f>
        <v>2506</v>
      </c>
      <c r="D39" s="131">
        <f>VLOOKUP($A39,'Race 1'!B$3:D$61,3,FALSE)</f>
        <v>75</v>
      </c>
      <c r="E39" s="131">
        <f>VLOOKUP($A39,'Race 2'!B$3:D$80,3,FALSE)</f>
        <v>352</v>
      </c>
      <c r="F39" s="148">
        <f>VLOOKUP($A39,'Race 3'!B$3:D$61,3,FALSE)</f>
        <v>380</v>
      </c>
      <c r="G39" s="134">
        <f>VLOOKUP($A39,'Race 4'!B$3:D$61,3,FALSE)</f>
        <v>259</v>
      </c>
      <c r="H39" s="148">
        <f>VLOOKUP($A39,'Race 5'!B$3:D$61,3,FALSE)</f>
        <v>190</v>
      </c>
      <c r="I39" s="134">
        <f>VLOOKUP($A39,'Race 6'!B$3:D$61,3,FALSE)</f>
        <v>453</v>
      </c>
      <c r="J39" s="134">
        <f>VLOOKUP($A39,'Race 7'!B$3:D$61,3,FALSE)</f>
        <v>352</v>
      </c>
      <c r="K39" s="131">
        <f>VLOOKUP($A39,'Race 8'!B$3:D$61,3,FALSE)</f>
        <v>175</v>
      </c>
      <c r="L39" s="134">
        <f>VLOOKUP($A39,'Race 9'!B$3:D$61,3,FALSE)</f>
        <v>270</v>
      </c>
      <c r="M39" s="131"/>
      <c r="N39" s="135"/>
    </row>
    <row r="40" spans="1:14" x14ac:dyDescent="0.5">
      <c r="A40" s="121" t="s">
        <v>228</v>
      </c>
      <c r="B40" s="121" t="s">
        <v>11</v>
      </c>
      <c r="C40" s="130">
        <f>SUM(D40:M40)</f>
        <v>2504</v>
      </c>
      <c r="D40" s="131">
        <f>VLOOKUP($A40,'Race 1'!B$3:D$61,3,FALSE)</f>
        <v>341</v>
      </c>
      <c r="E40" s="131">
        <f>VLOOKUP($A40,'Race 2'!B$3:D$80,3,FALSE)</f>
        <v>387</v>
      </c>
      <c r="F40" s="148">
        <f>VLOOKUP($A40,'Race 3'!B$3:D$61,3,FALSE)</f>
        <v>249</v>
      </c>
      <c r="G40" s="131">
        <f>VLOOKUP($A40,'Race 4'!B$3:D$61,3,FALSE)</f>
        <v>239</v>
      </c>
      <c r="H40" s="148">
        <f>VLOOKUP($A40,'Race 5'!B$3:D$61,3,FALSE)</f>
        <v>257</v>
      </c>
      <c r="I40" s="131">
        <f>VLOOKUP($A40,'Race 6'!B$3:D$61,3,FALSE)</f>
        <v>331</v>
      </c>
      <c r="J40" s="134">
        <f>VLOOKUP($A40,'Race 7'!B$3:D$61,3,FALSE)</f>
        <v>336</v>
      </c>
      <c r="K40" s="131">
        <f>VLOOKUP($A40,'Race 8'!B$3:D$61,3,FALSE)</f>
        <v>92</v>
      </c>
      <c r="L40" s="134">
        <f>VLOOKUP($A40,'Race 9'!B$3:D$61,3,FALSE)</f>
        <v>272</v>
      </c>
      <c r="M40" s="131"/>
      <c r="N40" s="135"/>
    </row>
    <row r="41" spans="1:14" x14ac:dyDescent="0.5">
      <c r="A41" s="107" t="s">
        <v>226</v>
      </c>
      <c r="B41" s="107" t="s">
        <v>135</v>
      </c>
      <c r="C41" s="130">
        <f>SUM(D41:M41)</f>
        <v>2465</v>
      </c>
      <c r="D41" s="131">
        <f>VLOOKUP($A41,'Race 1'!B$3:D$61,3,FALSE)</f>
        <v>256</v>
      </c>
      <c r="E41" s="131">
        <f>VLOOKUP($A41,'Race 2'!B$3:D$80,3,FALSE)</f>
        <v>341</v>
      </c>
      <c r="F41" s="148">
        <f>VLOOKUP($A41,'Race 3'!B$3:D$61,3,FALSE)</f>
        <v>325</v>
      </c>
      <c r="G41" s="134">
        <f>VLOOKUP($A41,'Race 4'!B$3:D$61,3,FALSE)</f>
        <v>370</v>
      </c>
      <c r="H41" s="148">
        <f>VLOOKUP($A41,'Race 5'!B$3:D$61,3,FALSE)</f>
        <v>301</v>
      </c>
      <c r="I41" s="131">
        <f>VLOOKUP($A41,'Race 6'!B$3:D$61,3,FALSE)</f>
        <v>255</v>
      </c>
      <c r="J41" s="134">
        <f>VLOOKUP($A41,'Race 7'!B$3:D$61,3,FALSE)</f>
        <v>264</v>
      </c>
      <c r="K41" s="131">
        <f>VLOOKUP($A41,'Race 8'!B$3:D$61,3,FALSE)</f>
        <v>87</v>
      </c>
      <c r="L41" s="134">
        <f>VLOOKUP($A41,'Race 9'!B$3:D$61,3,FALSE)</f>
        <v>266</v>
      </c>
      <c r="M41" s="131"/>
      <c r="N41" s="135"/>
    </row>
    <row r="42" spans="1:14" x14ac:dyDescent="0.5">
      <c r="A42" s="121" t="s">
        <v>218</v>
      </c>
      <c r="B42" s="121" t="s">
        <v>52</v>
      </c>
      <c r="C42" s="130">
        <f>SUM(D42:M42)</f>
        <v>2423</v>
      </c>
      <c r="D42" s="131">
        <f>VLOOKUP($A42,'Race 1'!B$3:D$61,3,FALSE)</f>
        <v>275</v>
      </c>
      <c r="E42" s="131">
        <f>VLOOKUP($A42,'Race 2'!B$3:D$80,3,FALSE)</f>
        <v>188</v>
      </c>
      <c r="F42" s="148">
        <f>VLOOKUP($A42,'Race 3'!B$3:D$61,3,FALSE)</f>
        <v>183</v>
      </c>
      <c r="G42" s="120">
        <f>VLOOKUP($A42,'Race 4'!B$3:D$61,3,FALSE)</f>
        <v>282</v>
      </c>
      <c r="H42" s="148">
        <f>VLOOKUP($A42,'Race 5'!B$3:D$61,3,FALSE)</f>
        <v>180</v>
      </c>
      <c r="I42" s="134">
        <f>VLOOKUP($A42,'Race 6'!B$3:D$61,3,FALSE)</f>
        <v>368</v>
      </c>
      <c r="J42" s="131">
        <f>VLOOKUP($A42,'Race 7'!B$3:D$61,3,FALSE)</f>
        <v>370</v>
      </c>
      <c r="K42" s="131">
        <f>VLOOKUP($A42,'Race 8'!B$3:D$61,3,FALSE)</f>
        <v>293</v>
      </c>
      <c r="L42" s="134">
        <f>VLOOKUP($A42,'Race 9'!B$3:D$61,3,FALSE)</f>
        <v>284</v>
      </c>
      <c r="M42" s="134"/>
      <c r="N42" s="135"/>
    </row>
    <row r="43" spans="1:14" x14ac:dyDescent="0.5">
      <c r="A43" s="120" t="s">
        <v>199</v>
      </c>
      <c r="B43" s="120" t="s">
        <v>48</v>
      </c>
      <c r="C43" s="130">
        <f>SUM(D43:M43)</f>
        <v>2420</v>
      </c>
      <c r="D43" s="131">
        <f>VLOOKUP($A43,'Race 1'!B$3:D$61,3,FALSE)</f>
        <v>168</v>
      </c>
      <c r="E43" s="131">
        <f>VLOOKUP($A43,'Race 2'!B$3:D$80,3,FALSE)</f>
        <v>313</v>
      </c>
      <c r="F43" s="148">
        <f>VLOOKUP($A43,'Race 3'!B$3:D$61,3,FALSE)</f>
        <v>316</v>
      </c>
      <c r="G43" s="134">
        <f>VLOOKUP($A43,'Race 4'!B$3:D$61,3,FALSE)</f>
        <v>254</v>
      </c>
      <c r="H43" s="148">
        <f>VLOOKUP($A43,'Race 5'!B$3:D$61,3,FALSE)</f>
        <v>262</v>
      </c>
      <c r="I43" s="131">
        <f>VLOOKUP($A43,'Race 6'!B$3:D$61,3,FALSE)</f>
        <v>263</v>
      </c>
      <c r="J43" s="131">
        <f>VLOOKUP($A43,'Race 7'!B$3:D$61,3,FALSE)</f>
        <v>328</v>
      </c>
      <c r="K43" s="131">
        <f>VLOOKUP($A43,'Race 8'!B$3:D$61,3,FALSE)</f>
        <v>175</v>
      </c>
      <c r="L43" s="131">
        <f>VLOOKUP($A43,'Race 9'!B$3:D$61,3,FALSE)</f>
        <v>341</v>
      </c>
      <c r="M43" s="134"/>
      <c r="N43" s="135"/>
    </row>
    <row r="44" spans="1:14" x14ac:dyDescent="0.5">
      <c r="A44" s="107" t="s">
        <v>201</v>
      </c>
      <c r="B44" s="107" t="s">
        <v>6</v>
      </c>
      <c r="C44" s="130">
        <f>SUM(D44:M44)</f>
        <v>2403</v>
      </c>
      <c r="D44" s="131">
        <f>VLOOKUP($A44,'Race 1'!B$3:D$61,3,FALSE)</f>
        <v>293</v>
      </c>
      <c r="E44" s="131">
        <f>VLOOKUP($A44,'Race 2'!B$3:D$80,3,FALSE)</f>
        <v>295</v>
      </c>
      <c r="F44" s="148">
        <f>VLOOKUP($A44,'Race 3'!B$3:D$61,3,FALSE)</f>
        <v>236</v>
      </c>
      <c r="G44" s="134">
        <f>VLOOKUP($A44,'Race 4'!B$3:D$61,3,FALSE)</f>
        <v>313</v>
      </c>
      <c r="H44" s="148">
        <f>VLOOKUP($A44,'Race 5'!B$3:D$61,3,FALSE)</f>
        <v>224</v>
      </c>
      <c r="I44" s="134">
        <f>VLOOKUP($A44,'Race 6'!B$3:D$61,3,FALSE)</f>
        <v>305</v>
      </c>
      <c r="J44" s="131">
        <f>VLOOKUP($A44,'Race 7'!B$3:D$61,3,FALSE)</f>
        <v>272</v>
      </c>
      <c r="K44" s="131">
        <f>VLOOKUP($A44,'Race 8'!B$3:D$61,3,FALSE)</f>
        <v>239</v>
      </c>
      <c r="L44" s="134">
        <f>VLOOKUP($A44,'Race 9'!B$3:D$61,3,FALSE)</f>
        <v>226</v>
      </c>
      <c r="M44" s="134"/>
      <c r="N44" s="135"/>
    </row>
    <row r="45" spans="1:14" x14ac:dyDescent="0.5">
      <c r="A45" s="107" t="s">
        <v>238</v>
      </c>
      <c r="B45" s="107" t="s">
        <v>78</v>
      </c>
      <c r="C45" s="130">
        <f>SUM(D45:M45)</f>
        <v>2379</v>
      </c>
      <c r="D45" s="131">
        <f>VLOOKUP($A45,'Race 1'!B$3:D$61,3,FALSE)</f>
        <v>400</v>
      </c>
      <c r="E45" s="131">
        <f>VLOOKUP($A45,'Race 2'!B$3:D$80,3,FALSE)</f>
        <v>167</v>
      </c>
      <c r="F45" s="148">
        <f>VLOOKUP($A45,'Race 3'!B$3:D$61,3,FALSE)</f>
        <v>264</v>
      </c>
      <c r="G45" s="131">
        <f>VLOOKUP($A45,'Race 4'!B$3:D$61,3,FALSE)</f>
        <v>226</v>
      </c>
      <c r="H45" s="148">
        <f>VLOOKUP($A45,'Race 5'!B$3:D$61,3,FALSE)</f>
        <v>241</v>
      </c>
      <c r="I45" s="131">
        <f>VLOOKUP($A45,'Race 6'!B$3:D$61,3,FALSE)</f>
        <v>318</v>
      </c>
      <c r="J45" s="134">
        <f>VLOOKUP($A45,'Race 7'!B$3:D$61,3,FALSE)</f>
        <v>231</v>
      </c>
      <c r="K45" s="131">
        <f>VLOOKUP($A45,'Race 8'!B$3:D$61,3,FALSE)</f>
        <v>270</v>
      </c>
      <c r="L45" s="134">
        <f>VLOOKUP($A45,'Race 9'!B$3:D$61,3,FALSE)</f>
        <v>262</v>
      </c>
      <c r="M45" s="134"/>
      <c r="N45" s="135"/>
    </row>
    <row r="46" spans="1:14" x14ac:dyDescent="0.5">
      <c r="A46" s="121" t="s">
        <v>177</v>
      </c>
      <c r="B46" s="121" t="s">
        <v>77</v>
      </c>
      <c r="C46" s="130">
        <f>SUM(D46:M46)</f>
        <v>2336</v>
      </c>
      <c r="D46" s="131">
        <f>VLOOKUP($A46,'Race 1'!B$3:D$61,3,FALSE)</f>
        <v>224</v>
      </c>
      <c r="E46" s="131">
        <f>VLOOKUP($A46,'Race 2'!B$3:D$80,3,FALSE)</f>
        <v>271</v>
      </c>
      <c r="F46" s="148">
        <f>VLOOKUP($A46,'Race 3'!B$3:D$61,3,FALSE)</f>
        <v>223</v>
      </c>
      <c r="G46" s="134">
        <f>VLOOKUP($A46,'Race 4'!B$3:D$61,3,FALSE)</f>
        <v>188</v>
      </c>
      <c r="H46" s="148">
        <f>VLOOKUP($A46,'Race 5'!B$3:D$61,3,FALSE)</f>
        <v>235</v>
      </c>
      <c r="I46" s="134">
        <f>VLOOKUP($A46,'Race 6'!B$3:D$61,3,FALSE)</f>
        <v>321</v>
      </c>
      <c r="J46" s="120">
        <f>VLOOKUP($A46,'Race 7'!B$3:D$61,3,FALSE)</f>
        <v>373</v>
      </c>
      <c r="K46" s="131">
        <f>VLOOKUP($A46,'Race 8'!B$3:D$61,3,FALSE)</f>
        <v>255</v>
      </c>
      <c r="L46" s="134">
        <f>VLOOKUP($A46,'Race 9'!B$3:D$61,3,FALSE)</f>
        <v>246</v>
      </c>
      <c r="M46" s="134"/>
      <c r="N46" s="135"/>
    </row>
    <row r="47" spans="1:14" x14ac:dyDescent="0.5">
      <c r="A47" s="107" t="s">
        <v>207</v>
      </c>
      <c r="B47" s="107" t="s">
        <v>20</v>
      </c>
      <c r="C47" s="130">
        <f>SUM(D47:M47)</f>
        <v>2333</v>
      </c>
      <c r="D47" s="131">
        <f>VLOOKUP($A47,'Race 1'!B$3:D$61,3,FALSE)</f>
        <v>308</v>
      </c>
      <c r="E47" s="131">
        <f>VLOOKUP($A47,'Race 2'!B$3:D$80,3,FALSE)</f>
        <v>238</v>
      </c>
      <c r="F47" s="148">
        <f>VLOOKUP($A47,'Race 3'!B$3:D$61,3,FALSE)</f>
        <v>300</v>
      </c>
      <c r="G47" s="134">
        <f>VLOOKUP($A47,'Race 4'!B$3:D$61,3,FALSE)</f>
        <v>265</v>
      </c>
      <c r="H47" s="148">
        <f>VLOOKUP($A47,'Race 5'!B$3:D$61,3,FALSE)</f>
        <v>257</v>
      </c>
      <c r="I47" s="134">
        <f>VLOOKUP($A47,'Race 6'!B$3:D$61,3,FALSE)</f>
        <v>315</v>
      </c>
      <c r="J47" s="134">
        <f>VLOOKUP($A47,'Race 7'!B$3:D$61,3,FALSE)</f>
        <v>309</v>
      </c>
      <c r="K47" s="131">
        <f>VLOOKUP($A47,'Race 8'!B$3:D$61,3,FALSE)</f>
        <v>178</v>
      </c>
      <c r="L47" s="131">
        <f>VLOOKUP($A47,'Race 9'!B$3:D$61,3,FALSE)</f>
        <v>163</v>
      </c>
      <c r="M47" s="134"/>
      <c r="N47" s="135"/>
    </row>
    <row r="48" spans="1:14" x14ac:dyDescent="0.5">
      <c r="A48" s="107" t="s">
        <v>213</v>
      </c>
      <c r="B48" s="107" t="s">
        <v>78</v>
      </c>
      <c r="C48" s="130">
        <f>SUM(D48:M48)</f>
        <v>2319</v>
      </c>
      <c r="D48" s="131">
        <f>VLOOKUP($A48,'Race 1'!B$3:D$61,3,FALSE)</f>
        <v>379</v>
      </c>
      <c r="E48" s="131">
        <f>VLOOKUP($A48,'Race 2'!B$3:D$80,3,FALSE)</f>
        <v>291</v>
      </c>
      <c r="F48" s="148">
        <f>VLOOKUP($A48,'Race 3'!B$3:D$61,3,FALSE)</f>
        <v>232</v>
      </c>
      <c r="G48" s="131">
        <f>VLOOKUP($A48,'Race 4'!B$3:D$61,3,FALSE)</f>
        <v>191</v>
      </c>
      <c r="H48" s="148">
        <f>VLOOKUP($A48,'Race 5'!B$3:D$61,3,FALSE)</f>
        <v>295</v>
      </c>
      <c r="I48" s="131">
        <f>VLOOKUP($A48,'Race 6'!B$3:D$61,3,FALSE)</f>
        <v>316</v>
      </c>
      <c r="J48" s="134">
        <f>VLOOKUP($A48,'Race 7'!B$3:D$61,3,FALSE)</f>
        <v>312</v>
      </c>
      <c r="K48" s="131">
        <f>VLOOKUP($A48,'Race 8'!B$3:D$61,3,FALSE)</f>
        <v>146</v>
      </c>
      <c r="L48" s="134">
        <f>VLOOKUP($A48,'Race 9'!B$3:D$61,3,FALSE)</f>
        <v>157</v>
      </c>
      <c r="M48" s="134"/>
      <c r="N48" s="135"/>
    </row>
    <row r="49" spans="1:14" x14ac:dyDescent="0.5">
      <c r="A49" s="121" t="s">
        <v>222</v>
      </c>
      <c r="B49" s="121" t="s">
        <v>111</v>
      </c>
      <c r="C49" s="130">
        <f>SUM(D49:M49)</f>
        <v>2300</v>
      </c>
      <c r="D49" s="131">
        <f>VLOOKUP($A49,'Race 1'!B$3:D$61,3,FALSE)</f>
        <v>356</v>
      </c>
      <c r="E49" s="131">
        <f>VLOOKUP($A49,'Race 2'!B$3:D$80,3,FALSE)</f>
        <v>334</v>
      </c>
      <c r="F49" s="148">
        <f>VLOOKUP($A49,'Race 3'!B$3:D$61,3,FALSE)</f>
        <v>337</v>
      </c>
      <c r="G49" s="131">
        <f>VLOOKUP($A49,'Race 4'!B$3:D$61,3,FALSE)</f>
        <v>273</v>
      </c>
      <c r="H49" s="148">
        <f>VLOOKUP($A49,'Race 5'!B$3:D$61,3,FALSE)</f>
        <v>172</v>
      </c>
      <c r="I49" s="131">
        <f>VLOOKUP($A49,'Race 6'!B$3:D$61,3,FALSE)</f>
        <v>268</v>
      </c>
      <c r="J49" s="134">
        <f>VLOOKUP($A49,'Race 7'!B$3:D$61,3,FALSE)</f>
        <v>184</v>
      </c>
      <c r="K49" s="131">
        <f>VLOOKUP($A49,'Race 8'!B$3:D$61,3,FALSE)</f>
        <v>190</v>
      </c>
      <c r="L49" s="134">
        <f>VLOOKUP($A49,'Race 9'!B$3:D$61,3,FALSE)</f>
        <v>186</v>
      </c>
      <c r="M49" s="134"/>
      <c r="N49" s="135"/>
    </row>
    <row r="50" spans="1:14" x14ac:dyDescent="0.5">
      <c r="A50" s="121" t="s">
        <v>194</v>
      </c>
      <c r="B50" s="121" t="s">
        <v>83</v>
      </c>
      <c r="C50" s="130">
        <f>SUM(D50:M50)</f>
        <v>2297</v>
      </c>
      <c r="D50" s="131">
        <f>VLOOKUP($A50,'Race 1'!B$3:D$61,3,FALSE)</f>
        <v>80</v>
      </c>
      <c r="E50" s="131">
        <f>VLOOKUP($A50,'Race 2'!B$3:D$80,3,FALSE)</f>
        <v>359</v>
      </c>
      <c r="F50" s="148">
        <f>VLOOKUP($A50,'Race 3'!B$3:D$61,3,FALSE)</f>
        <v>299</v>
      </c>
      <c r="G50" s="134">
        <f>VLOOKUP($A50,'Race 4'!B$3:D$61,3,FALSE)</f>
        <v>213</v>
      </c>
      <c r="H50" s="148">
        <f>VLOOKUP($A50,'Race 5'!B$3:D$61,3,FALSE)</f>
        <v>384</v>
      </c>
      <c r="I50" s="134">
        <f>VLOOKUP($A50,'Race 6'!B$3:D$61,3,FALSE)</f>
        <v>345</v>
      </c>
      <c r="J50" s="134">
        <f>VLOOKUP($A50,'Race 7'!B$3:D$61,3,FALSE)</f>
        <v>259</v>
      </c>
      <c r="K50" s="131">
        <f>VLOOKUP($A50,'Race 8'!B$3:D$61,3,FALSE)</f>
        <v>187</v>
      </c>
      <c r="L50" s="134">
        <f>VLOOKUP($A50,'Race 9'!B$3:D$61,3,FALSE)</f>
        <v>171</v>
      </c>
      <c r="M50" s="134"/>
      <c r="N50" s="135"/>
    </row>
    <row r="51" spans="1:14" x14ac:dyDescent="0.5">
      <c r="A51" s="121" t="s">
        <v>227</v>
      </c>
      <c r="B51" s="121" t="s">
        <v>8</v>
      </c>
      <c r="C51" s="130">
        <f>SUM(D51:M51)</f>
        <v>2285</v>
      </c>
      <c r="D51" s="131">
        <f>VLOOKUP($A51,'Race 1'!B$3:D$61,3,FALSE)</f>
        <v>357</v>
      </c>
      <c r="E51" s="131">
        <f>VLOOKUP($A51,'Race 2'!B$3:D$80,3,FALSE)</f>
        <v>234</v>
      </c>
      <c r="F51" s="148">
        <f>VLOOKUP($A51,'Race 3'!B$3:D$61,3,FALSE)</f>
        <v>207</v>
      </c>
      <c r="G51" s="134">
        <f>VLOOKUP($A51,'Race 4'!B$3:D$61,3,FALSE)</f>
        <v>225</v>
      </c>
      <c r="H51" s="148">
        <f>VLOOKUP($A51,'Race 5'!B$3:D$61,3,FALSE)</f>
        <v>199</v>
      </c>
      <c r="I51" s="134">
        <f>VLOOKUP($A51,'Race 6'!B$3:D$61,3,FALSE)</f>
        <v>286</v>
      </c>
      <c r="J51" s="134">
        <f>VLOOKUP($A51,'Race 7'!B$3:D$61,3,FALSE)</f>
        <v>343</v>
      </c>
      <c r="K51" s="131">
        <f>VLOOKUP($A51,'Race 8'!B$3:D$61,3,FALSE)</f>
        <v>222</v>
      </c>
      <c r="L51" s="134">
        <f>VLOOKUP($A51,'Race 9'!B$3:D$61,3,FALSE)</f>
        <v>212</v>
      </c>
      <c r="M51" s="134"/>
      <c r="N51" s="135"/>
    </row>
    <row r="52" spans="1:14" x14ac:dyDescent="0.5">
      <c r="A52" s="107" t="s">
        <v>191</v>
      </c>
      <c r="B52" s="107" t="s">
        <v>56</v>
      </c>
      <c r="C52" s="130">
        <f>SUM(D52:M52)</f>
        <v>2223</v>
      </c>
      <c r="D52" s="131">
        <f>VLOOKUP($A52,'Race 1'!B$3:D$61,3,FALSE)</f>
        <v>146</v>
      </c>
      <c r="E52" s="131">
        <f>VLOOKUP($A52,'Race 2'!B$3:D$80,3,FALSE)</f>
        <v>295</v>
      </c>
      <c r="F52" s="148">
        <f>VLOOKUP($A52,'Race 3'!B$3:D$61,3,FALSE)</f>
        <v>209</v>
      </c>
      <c r="G52" s="120">
        <f>VLOOKUP($A52,'Race 4'!B$3:D$61,3,FALSE)</f>
        <v>236</v>
      </c>
      <c r="H52" s="148">
        <f>VLOOKUP($A52,'Race 5'!B$3:D$61,3,FALSE)</f>
        <v>285</v>
      </c>
      <c r="I52" s="120">
        <f>VLOOKUP($A52,'Race 6'!B$3:D$61,3,FALSE)</f>
        <v>286</v>
      </c>
      <c r="J52" s="134">
        <f>VLOOKUP($A52,'Race 7'!B$3:D$61,3,FALSE)</f>
        <v>266</v>
      </c>
      <c r="K52" s="131">
        <f>VLOOKUP($A52,'Race 8'!B$3:D$61,3,FALSE)</f>
        <v>193</v>
      </c>
      <c r="L52" s="134">
        <f>VLOOKUP($A52,'Race 9'!B$3:D$61,3,FALSE)</f>
        <v>307</v>
      </c>
      <c r="M52" s="120"/>
      <c r="N52" s="135"/>
    </row>
    <row r="53" spans="1:14" x14ac:dyDescent="0.5">
      <c r="A53" s="107" t="s">
        <v>211</v>
      </c>
      <c r="B53" s="107" t="s">
        <v>210</v>
      </c>
      <c r="C53" s="130">
        <f>SUM(D53:M53)</f>
        <v>2112</v>
      </c>
      <c r="D53" s="131">
        <f>VLOOKUP($A53,'Race 1'!B$3:D$61,3,FALSE)</f>
        <v>65</v>
      </c>
      <c r="E53" s="131">
        <f>VLOOKUP($A53,'Race 2'!B$3:D$80,3,FALSE)</f>
        <v>293</v>
      </c>
      <c r="F53" s="148">
        <f>VLOOKUP($A53,'Race 3'!B$3:D$61,3,FALSE)</f>
        <v>230</v>
      </c>
      <c r="G53" s="120">
        <f>VLOOKUP($A53,'Race 4'!B$3:D$61,3,FALSE)</f>
        <v>215</v>
      </c>
      <c r="H53" s="148">
        <f>VLOOKUP($A53,'Race 5'!B$3:D$61,3,FALSE)</f>
        <v>344</v>
      </c>
      <c r="I53" s="120">
        <f>VLOOKUP($A53,'Race 6'!B$3:D$61,3,FALSE)</f>
        <v>325</v>
      </c>
      <c r="J53" s="120">
        <f>VLOOKUP($A53,'Race 7'!B$3:D$61,3,FALSE)</f>
        <v>234</v>
      </c>
      <c r="K53" s="131">
        <f>VLOOKUP($A53,'Race 8'!B$3:D$61,3,FALSE)</f>
        <v>248</v>
      </c>
      <c r="L53" s="120">
        <f>VLOOKUP($A53,'Race 9'!B$3:D$61,3,FALSE)</f>
        <v>158</v>
      </c>
      <c r="M53" s="120"/>
      <c r="N53" s="135"/>
    </row>
    <row r="54" spans="1:14" x14ac:dyDescent="0.5">
      <c r="A54" s="121" t="s">
        <v>180</v>
      </c>
      <c r="B54" s="121" t="s">
        <v>5</v>
      </c>
      <c r="C54" s="130">
        <f>SUM(D54:M54)</f>
        <v>2103</v>
      </c>
      <c r="D54" s="131">
        <f>VLOOKUP($A54,'Race 1'!B$3:D$61,3,FALSE)</f>
        <v>272</v>
      </c>
      <c r="E54" s="131">
        <f>VLOOKUP($A54,'Race 2'!B$3:D$80,3,FALSE)</f>
        <v>259</v>
      </c>
      <c r="F54" s="148">
        <f>VLOOKUP($A54,'Race 3'!B$3:D$61,3,FALSE)</f>
        <v>442</v>
      </c>
      <c r="G54" s="134">
        <f>VLOOKUP($A54,'Race 4'!B$3:D$61,3,FALSE)</f>
        <v>272</v>
      </c>
      <c r="H54" s="148">
        <f>VLOOKUP($A54,'Race 5'!B$3:D$61,3,FALSE)</f>
        <v>99</v>
      </c>
      <c r="I54" s="134">
        <f>VLOOKUP($A54,'Race 6'!B$3:D$61,3,FALSE)</f>
        <v>191</v>
      </c>
      <c r="J54" s="134">
        <f>VLOOKUP($A54,'Race 7'!B$3:D$61,3,FALSE)</f>
        <v>190</v>
      </c>
      <c r="K54" s="136">
        <f>VLOOKUP($A54,'Race 8'!B$3:D$61,3,FALSE)</f>
        <v>90</v>
      </c>
      <c r="L54" s="120">
        <f>VLOOKUP($A54,'Race 9'!B$3:D$61,3,FALSE)</f>
        <v>288</v>
      </c>
      <c r="M54" s="134"/>
      <c r="N54" s="135"/>
    </row>
    <row r="55" spans="1:14" x14ac:dyDescent="0.5">
      <c r="A55" s="107" t="s">
        <v>193</v>
      </c>
      <c r="B55" s="107" t="s">
        <v>66</v>
      </c>
      <c r="C55" s="130">
        <f>SUM(D55:M55)</f>
        <v>2090</v>
      </c>
      <c r="D55" s="131">
        <f>VLOOKUP($A55,'Race 1'!B$3:D$61,3,FALSE)</f>
        <v>146</v>
      </c>
      <c r="E55" s="131">
        <f>VLOOKUP($A55,'Race 2'!B$3:D$80,3,FALSE)</f>
        <v>221</v>
      </c>
      <c r="F55" s="148">
        <f>VLOOKUP($A55,'Race 3'!B$3:D$61,3,FALSE)</f>
        <v>265</v>
      </c>
      <c r="G55" s="120">
        <f>VLOOKUP($A55,'Race 4'!B$3:D$61,3,FALSE)</f>
        <v>170</v>
      </c>
      <c r="H55" s="148">
        <f>VLOOKUP($A55,'Race 5'!B$3:D$61,3,FALSE)</f>
        <v>291</v>
      </c>
      <c r="I55" s="120">
        <f>VLOOKUP($A55,'Race 6'!B$3:D$61,3,FALSE)</f>
        <v>292</v>
      </c>
      <c r="J55" s="120">
        <f>VLOOKUP($A55,'Race 7'!B$3:D$61,3,FALSE)</f>
        <v>318</v>
      </c>
      <c r="K55" s="136">
        <f>VLOOKUP($A55,'Race 8'!B$3:D$61,3,FALSE)</f>
        <v>175</v>
      </c>
      <c r="L55" s="134">
        <f>VLOOKUP($A55,'Race 9'!B$3:D$61,3,FALSE)</f>
        <v>212</v>
      </c>
      <c r="M55" s="134"/>
      <c r="N55" s="135"/>
    </row>
    <row r="56" spans="1:14" x14ac:dyDescent="0.5">
      <c r="A56" s="107" t="s">
        <v>185</v>
      </c>
      <c r="B56" s="107" t="s">
        <v>127</v>
      </c>
      <c r="C56" s="130">
        <f>SUM(D56:M56)</f>
        <v>2020</v>
      </c>
      <c r="D56" s="131">
        <f>VLOOKUP($A56,'Race 1'!B$3:D$61,3,FALSE)</f>
        <v>256</v>
      </c>
      <c r="E56" s="131">
        <f>VLOOKUP($A56,'Race 2'!B$3:D$80,3,FALSE)</f>
        <v>223</v>
      </c>
      <c r="F56" s="148">
        <f>VLOOKUP($A56,'Race 3'!B$3:D$61,3,FALSE)</f>
        <v>300</v>
      </c>
      <c r="G56" s="131">
        <f>VLOOKUP($A56,'Race 4'!B$3:D$61,3,FALSE)</f>
        <v>184</v>
      </c>
      <c r="H56" s="148">
        <f>VLOOKUP($A56,'Race 5'!B$3:D$61,3,FALSE)</f>
        <v>225</v>
      </c>
      <c r="I56" s="134">
        <f>VLOOKUP($A56,'Race 6'!B$3:D$61,3,FALSE)</f>
        <v>270</v>
      </c>
      <c r="J56" s="134">
        <f>VLOOKUP($A56,'Race 7'!B$3:D$61,3,FALSE)</f>
        <v>271</v>
      </c>
      <c r="K56" s="136">
        <f>VLOOKUP($A56,'Race 8'!B$3:D$61,3,FALSE)</f>
        <v>194</v>
      </c>
      <c r="L56" s="120">
        <f>VLOOKUP($A56,'Race 9'!B$3:D$61,3,FALSE)</f>
        <v>97</v>
      </c>
      <c r="M56" s="120"/>
      <c r="N56" s="135"/>
    </row>
    <row r="57" spans="1:14" x14ac:dyDescent="0.5">
      <c r="A57" s="121" t="s">
        <v>178</v>
      </c>
      <c r="B57" s="121" t="s">
        <v>77</v>
      </c>
      <c r="C57" s="130">
        <f>SUM(D57:M57)</f>
        <v>1992</v>
      </c>
      <c r="D57" s="131">
        <f>VLOOKUP($A57,'Race 1'!B$3:D$61,3,FALSE)</f>
        <v>62</v>
      </c>
      <c r="E57" s="131">
        <f>VLOOKUP($A57,'Race 2'!B$3:D$80,3,FALSE)</f>
        <v>234</v>
      </c>
      <c r="F57" s="148">
        <f>VLOOKUP($A57,'Race 3'!B$3:D$61,3,FALSE)</f>
        <v>241</v>
      </c>
      <c r="G57" s="120">
        <f>VLOOKUP($A57,'Race 4'!B$3:D$61,3,FALSE)</f>
        <v>137</v>
      </c>
      <c r="H57" s="148">
        <f>VLOOKUP($A57,'Race 5'!B$3:D$61,3,FALSE)</f>
        <v>209</v>
      </c>
      <c r="I57" s="120">
        <f>VLOOKUP($A57,'Race 6'!B$3:D$61,3,FALSE)</f>
        <v>385</v>
      </c>
      <c r="J57" s="120">
        <f>VLOOKUP($A57,'Race 7'!B$3:D$61,3,FALSE)</f>
        <v>397</v>
      </c>
      <c r="K57" s="136">
        <f>VLOOKUP($A57,'Race 8'!B$3:D$61,3,FALSE)</f>
        <v>76</v>
      </c>
      <c r="L57" s="120">
        <f>VLOOKUP($A57,'Race 9'!B$3:D$61,3,FALSE)</f>
        <v>251</v>
      </c>
      <c r="M57" s="120"/>
      <c r="N57" s="135"/>
    </row>
    <row r="58" spans="1:14" x14ac:dyDescent="0.5">
      <c r="A58" s="121" t="s">
        <v>246</v>
      </c>
      <c r="B58" s="121" t="s">
        <v>105</v>
      </c>
      <c r="C58" s="130">
        <f>SUM(D58:M58)</f>
        <v>1934</v>
      </c>
      <c r="D58" s="131">
        <f>VLOOKUP($A58,'Race 1'!B$3:D$61,3,FALSE)</f>
        <v>237</v>
      </c>
      <c r="E58" s="131">
        <f>VLOOKUP($A58,'Race 2'!B$3:D$80,3,FALSE)</f>
        <v>190</v>
      </c>
      <c r="F58" s="148">
        <f>VLOOKUP($A58,'Race 3'!B$3:D$61,3,FALSE)</f>
        <v>227</v>
      </c>
      <c r="G58" s="120">
        <f>VLOOKUP($A58,'Race 4'!B$3:D$61,3,FALSE)</f>
        <v>162</v>
      </c>
      <c r="H58" s="148">
        <f>VLOOKUP($A58,'Race 5'!B$3:D$61,3,FALSE)</f>
        <v>247</v>
      </c>
      <c r="I58" s="120">
        <f>VLOOKUP($A58,'Race 6'!B$3:D$61,3,FALSE)</f>
        <v>249</v>
      </c>
      <c r="J58" s="120">
        <f>VLOOKUP($A58,'Race 7'!B$3:D$61,3,FALSE)</f>
        <v>173</v>
      </c>
      <c r="K58" s="136">
        <f>VLOOKUP($A58,'Race 8'!B$3:D$61,3,FALSE)</f>
        <v>271</v>
      </c>
      <c r="L58" s="120">
        <f>VLOOKUP($A58,'Race 9'!B$3:D$61,3,FALSE)</f>
        <v>178</v>
      </c>
      <c r="M58" s="120"/>
      <c r="N58" s="135"/>
    </row>
    <row r="59" spans="1:14" x14ac:dyDescent="0.5">
      <c r="A59" s="107" t="s">
        <v>188</v>
      </c>
      <c r="B59" s="107" t="s">
        <v>13</v>
      </c>
      <c r="C59" s="130">
        <f>SUM(D59:M59)</f>
        <v>1595</v>
      </c>
      <c r="D59" s="131">
        <f>VLOOKUP($A59,'Race 1'!B$3:D$61,3,FALSE)</f>
        <v>91</v>
      </c>
      <c r="E59" s="131">
        <f>VLOOKUP($A59,'Race 2'!B$3:D$80,3,FALSE)</f>
        <v>320</v>
      </c>
      <c r="F59" s="148">
        <f>VLOOKUP($A59,'Race 3'!B$3:D$61,3,FALSE)</f>
        <v>326</v>
      </c>
      <c r="G59" s="134">
        <f>VLOOKUP($A59,'Race 4'!B$3:D$61,3,FALSE)</f>
        <v>157</v>
      </c>
      <c r="H59" s="148">
        <f>VLOOKUP($A59,'Race 5'!B$3:D$61,3,FALSE)</f>
        <v>157</v>
      </c>
      <c r="I59" s="120">
        <f>VLOOKUP($A59,'Race 6'!B$3:D$61,3,FALSE)</f>
        <v>153</v>
      </c>
      <c r="J59" s="120">
        <f>VLOOKUP($A59,'Race 7'!B$3:D$61,3,FALSE)</f>
        <v>236</v>
      </c>
      <c r="K59" s="136">
        <f>VLOOKUP($A59,'Race 8'!B$3:D$61,3,FALSE)</f>
        <v>0</v>
      </c>
      <c r="L59" s="120">
        <f>VLOOKUP($A59,'Race 9'!B$3:D$61,3,FALSE)</f>
        <v>155</v>
      </c>
      <c r="M59" s="120"/>
      <c r="N59" s="135"/>
    </row>
    <row r="60" spans="1:14" x14ac:dyDescent="0.5">
      <c r="A60" s="121" t="s">
        <v>195</v>
      </c>
      <c r="B60" s="121" t="s">
        <v>83</v>
      </c>
      <c r="C60" s="130">
        <f>SUM(D60:M60)</f>
        <v>1346</v>
      </c>
      <c r="D60" s="131">
        <f>VLOOKUP($A60,'Race 1'!B$3:D$61,3,FALSE)</f>
        <v>78</v>
      </c>
      <c r="E60" s="131">
        <f>VLOOKUP($A60,'Race 2'!B$3:D$80,3,FALSE)</f>
        <v>207</v>
      </c>
      <c r="F60" s="131">
        <f>VLOOKUP($A60,'Race 3'!B$3:D$61,3,FALSE)</f>
        <v>269</v>
      </c>
      <c r="G60" s="136">
        <f>VLOOKUP($A60,'Race 4'!B$3:D$61,3,FALSE)</f>
        <v>197</v>
      </c>
      <c r="H60" s="131">
        <f>VLOOKUP($A60,'Race 5'!B$3:D$61,3,FALSE)</f>
        <v>205</v>
      </c>
      <c r="I60" s="120">
        <f>VLOOKUP($A60,'Race 6'!B$3:D$61,3,FALSE)</f>
        <v>117</v>
      </c>
      <c r="J60" s="136">
        <f>VLOOKUP($A60,'Race 7'!B$3:D$61,3,FALSE)</f>
        <v>214</v>
      </c>
      <c r="K60" s="136">
        <f>VLOOKUP($A60,'Race 8'!B$3:D$61,3,FALSE)</f>
        <v>0</v>
      </c>
      <c r="L60" s="120">
        <f>VLOOKUP($A60,'Race 9'!B$3:D$61,3,FALSE)</f>
        <v>59</v>
      </c>
      <c r="M60" s="120"/>
      <c r="N60" s="135"/>
    </row>
    <row r="61" spans="1:14" x14ac:dyDescent="0.5">
      <c r="A61" s="204"/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</row>
  </sheetData>
  <sortState xmlns:xlrd2="http://schemas.microsoft.com/office/spreadsheetml/2017/richdata2" ref="A2:L60">
    <sortCondition descending="1" ref="C2:C60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showGridLines="0" workbookViewId="0">
      <selection activeCell="B3" sqref="B3"/>
    </sheetView>
  </sheetViews>
  <sheetFormatPr defaultColWidth="9.17578125" defaultRowHeight="13.7" x14ac:dyDescent="0.4"/>
  <cols>
    <col min="1" max="1" width="14.41015625" style="30" customWidth="1"/>
    <col min="2" max="2" width="25.52734375" style="30" bestFit="1" customWidth="1"/>
    <col min="3" max="3" width="16.52734375" style="31" bestFit="1" customWidth="1"/>
    <col min="4" max="4" width="6.9375" style="30" bestFit="1" customWidth="1"/>
    <col min="5" max="16384" width="9.17578125" style="30"/>
  </cols>
  <sheetData>
    <row r="1" spans="1:5" s="28" customFormat="1" ht="20.25" customHeight="1" x14ac:dyDescent="0.4">
      <c r="A1" s="111" t="s">
        <v>220</v>
      </c>
      <c r="B1" s="111" t="s">
        <v>221</v>
      </c>
      <c r="C1" s="104"/>
      <c r="D1" s="104"/>
    </row>
    <row r="2" spans="1:5" s="29" customFormat="1" ht="14.35" x14ac:dyDescent="0.5">
      <c r="A2" s="112" t="s">
        <v>240</v>
      </c>
      <c r="B2" s="112" t="s">
        <v>22</v>
      </c>
      <c r="C2" s="112" t="s">
        <v>23</v>
      </c>
      <c r="D2" s="112" t="s">
        <v>36</v>
      </c>
    </row>
    <row r="3" spans="1:5" ht="14.35" x14ac:dyDescent="0.5">
      <c r="A3" s="113">
        <v>1</v>
      </c>
      <c r="B3" s="138" t="s">
        <v>216</v>
      </c>
      <c r="C3" s="114" t="s">
        <v>52</v>
      </c>
      <c r="D3" s="114">
        <f>VLOOKUP(B3,Teams!B$2:I$300,8,FALSE)</f>
        <v>459</v>
      </c>
      <c r="E3" s="110">
        <v>10</v>
      </c>
    </row>
    <row r="4" spans="1:5" ht="14.35" x14ac:dyDescent="0.5">
      <c r="A4" s="115">
        <v>2</v>
      </c>
      <c r="B4" s="116" t="s">
        <v>214</v>
      </c>
      <c r="C4" s="117" t="s">
        <v>92</v>
      </c>
      <c r="D4" s="117">
        <f>VLOOKUP(B4,Teams!B$2:I$300,8,FALSE)</f>
        <v>455</v>
      </c>
    </row>
    <row r="5" spans="1:5" ht="14.35" x14ac:dyDescent="0.5">
      <c r="A5" s="115">
        <v>3</v>
      </c>
      <c r="B5" s="116" t="s">
        <v>205</v>
      </c>
      <c r="C5" s="117" t="s">
        <v>5</v>
      </c>
      <c r="D5" s="117">
        <f>VLOOKUP(B5,Teams!B$2:I$300,8,FALSE)</f>
        <v>451</v>
      </c>
    </row>
    <row r="6" spans="1:5" ht="14.35" x14ac:dyDescent="0.5">
      <c r="A6" s="115">
        <v>4</v>
      </c>
      <c r="B6" s="116" t="s">
        <v>202</v>
      </c>
      <c r="C6" s="117" t="s">
        <v>68</v>
      </c>
      <c r="D6" s="117">
        <f>VLOOKUP(B6,Teams!B$2:I$300,8,FALSE)</f>
        <v>417</v>
      </c>
    </row>
    <row r="7" spans="1:5" ht="14.35" x14ac:dyDescent="0.5">
      <c r="A7" s="115">
        <v>5</v>
      </c>
      <c r="B7" s="116" t="s">
        <v>209</v>
      </c>
      <c r="C7" s="117" t="s">
        <v>210</v>
      </c>
      <c r="D7" s="117">
        <f>VLOOKUP(B7,Teams!B$2:I$300,8,FALSE)</f>
        <v>412</v>
      </c>
    </row>
    <row r="8" spans="1:5" ht="14.35" x14ac:dyDescent="0.5">
      <c r="A8" s="115">
        <v>6</v>
      </c>
      <c r="B8" s="108" t="s">
        <v>238</v>
      </c>
      <c r="C8" s="106" t="s">
        <v>78</v>
      </c>
      <c r="D8" s="117">
        <f>VLOOKUP(B8,Teams!B$2:I$300,8,FALSE)</f>
        <v>400</v>
      </c>
    </row>
    <row r="9" spans="1:5" ht="14.35" x14ac:dyDescent="0.5">
      <c r="A9" s="115">
        <v>7</v>
      </c>
      <c r="B9" s="108" t="s">
        <v>215</v>
      </c>
      <c r="C9" s="106" t="s">
        <v>94</v>
      </c>
      <c r="D9" s="117">
        <f>VLOOKUP(B9,Teams!B$2:I$300,8,FALSE)</f>
        <v>388</v>
      </c>
    </row>
    <row r="10" spans="1:5" ht="14.35" x14ac:dyDescent="0.5">
      <c r="A10" s="115">
        <v>8</v>
      </c>
      <c r="B10" s="116" t="s">
        <v>239</v>
      </c>
      <c r="C10" s="117" t="s">
        <v>149</v>
      </c>
      <c r="D10" s="117">
        <f>VLOOKUP(B10,Teams!B$2:I$300,8,FALSE)</f>
        <v>388</v>
      </c>
    </row>
    <row r="11" spans="1:5" ht="14.35" x14ac:dyDescent="0.5">
      <c r="A11" s="115">
        <v>9</v>
      </c>
      <c r="B11" s="116" t="s">
        <v>231</v>
      </c>
      <c r="C11" s="117" t="s">
        <v>109</v>
      </c>
      <c r="D11" s="117">
        <f>VLOOKUP(B11,Teams!B$2:I$300,8,FALSE)</f>
        <v>386</v>
      </c>
    </row>
    <row r="12" spans="1:5" ht="14.35" x14ac:dyDescent="0.5">
      <c r="A12" s="115">
        <v>10</v>
      </c>
      <c r="B12" s="116" t="s">
        <v>224</v>
      </c>
      <c r="C12" s="117" t="s">
        <v>223</v>
      </c>
      <c r="D12" s="117">
        <f>VLOOKUP(B12,Teams!B$2:I$300,8,FALSE)</f>
        <v>385</v>
      </c>
    </row>
    <row r="13" spans="1:5" ht="14.35" x14ac:dyDescent="0.5">
      <c r="A13" s="115">
        <v>11</v>
      </c>
      <c r="B13" s="108" t="s">
        <v>217</v>
      </c>
      <c r="C13" s="106" t="s">
        <v>52</v>
      </c>
      <c r="D13" s="117">
        <f>VLOOKUP(B13,Teams!B$2:I$300,8,FALSE)</f>
        <v>384</v>
      </c>
    </row>
    <row r="14" spans="1:5" ht="14.35" x14ac:dyDescent="0.5">
      <c r="A14" s="115">
        <v>12</v>
      </c>
      <c r="B14" s="108" t="s">
        <v>213</v>
      </c>
      <c r="C14" s="106" t="s">
        <v>78</v>
      </c>
      <c r="D14" s="117">
        <f>VLOOKUP(B14,Teams!B$2:I$300,8,FALSE)</f>
        <v>379</v>
      </c>
    </row>
    <row r="15" spans="1:5" ht="14.35" x14ac:dyDescent="0.5">
      <c r="A15" s="115">
        <v>13</v>
      </c>
      <c r="B15" s="108" t="s">
        <v>190</v>
      </c>
      <c r="C15" s="106" t="s">
        <v>13</v>
      </c>
      <c r="D15" s="117">
        <f>VLOOKUP(B15,Teams!B$2:I$300,8,FALSE)</f>
        <v>381</v>
      </c>
    </row>
    <row r="16" spans="1:5" ht="14.35" x14ac:dyDescent="0.5">
      <c r="A16" s="115">
        <v>14</v>
      </c>
      <c r="B16" s="108" t="s">
        <v>192</v>
      </c>
      <c r="C16" s="106" t="s">
        <v>56</v>
      </c>
      <c r="D16" s="117">
        <f>VLOOKUP(B16,Teams!B$2:I$300,8,FALSE)</f>
        <v>369</v>
      </c>
    </row>
    <row r="17" spans="1:4" ht="14.35" x14ac:dyDescent="0.5">
      <c r="A17" s="115">
        <v>15</v>
      </c>
      <c r="B17" s="116" t="s">
        <v>197</v>
      </c>
      <c r="C17" s="117" t="s">
        <v>123</v>
      </c>
      <c r="D17" s="117">
        <f>VLOOKUP(B17,Teams!B$2:I$300,8,FALSE)</f>
        <v>370</v>
      </c>
    </row>
    <row r="18" spans="1:4" ht="14.35" x14ac:dyDescent="0.5">
      <c r="A18" s="115">
        <v>16</v>
      </c>
      <c r="B18" s="108" t="s">
        <v>225</v>
      </c>
      <c r="C18" s="106" t="s">
        <v>223</v>
      </c>
      <c r="D18" s="117">
        <f>VLOOKUP(B18,Teams!B$2:I$300,8,FALSE)</f>
        <v>367</v>
      </c>
    </row>
    <row r="19" spans="1:4" ht="14.35" x14ac:dyDescent="0.5">
      <c r="A19" s="115">
        <v>17</v>
      </c>
      <c r="B19" s="116" t="s">
        <v>189</v>
      </c>
      <c r="C19" s="117" t="s">
        <v>13</v>
      </c>
      <c r="D19" s="117">
        <f>VLOOKUP(B19,Teams!B$2:I$300,8,FALSE)</f>
        <v>364</v>
      </c>
    </row>
    <row r="20" spans="1:4" ht="14.35" x14ac:dyDescent="0.5">
      <c r="A20" s="115">
        <v>18</v>
      </c>
      <c r="B20" s="108" t="s">
        <v>212</v>
      </c>
      <c r="C20" s="106" t="s">
        <v>78</v>
      </c>
      <c r="D20" s="117">
        <f>VLOOKUP(B20,Teams!B$2:I$300,8,FALSE)</f>
        <v>365</v>
      </c>
    </row>
    <row r="21" spans="1:4" ht="14.35" x14ac:dyDescent="0.5">
      <c r="A21" s="115">
        <v>19</v>
      </c>
      <c r="B21" s="118" t="s">
        <v>198</v>
      </c>
      <c r="C21" s="115" t="s">
        <v>48</v>
      </c>
      <c r="D21" s="117">
        <f>VLOOKUP(B21,Teams!B$2:I$300,8,FALSE)</f>
        <v>363</v>
      </c>
    </row>
    <row r="22" spans="1:4" ht="14.35" x14ac:dyDescent="0.5">
      <c r="A22" s="115">
        <v>20</v>
      </c>
      <c r="B22" s="116" t="s">
        <v>227</v>
      </c>
      <c r="C22" s="117" t="s">
        <v>8</v>
      </c>
      <c r="D22" s="117">
        <f>VLOOKUP(B22,Teams!B$2:I$300,8,FALSE)</f>
        <v>357</v>
      </c>
    </row>
    <row r="23" spans="1:4" ht="14.35" x14ac:dyDescent="0.5">
      <c r="A23" s="115">
        <v>21</v>
      </c>
      <c r="B23" s="108" t="s">
        <v>204</v>
      </c>
      <c r="C23" s="106" t="s">
        <v>12</v>
      </c>
      <c r="D23" s="117">
        <f>VLOOKUP(B23,Teams!B$2:I$300,8,FALSE)</f>
        <v>358</v>
      </c>
    </row>
    <row r="24" spans="1:4" ht="14.35" x14ac:dyDescent="0.5">
      <c r="A24" s="115">
        <v>22</v>
      </c>
      <c r="B24" s="116" t="s">
        <v>222</v>
      </c>
      <c r="C24" s="117" t="s">
        <v>111</v>
      </c>
      <c r="D24" s="117">
        <f>VLOOKUP(B24,Teams!B$2:I$300,8,FALSE)</f>
        <v>356</v>
      </c>
    </row>
    <row r="25" spans="1:4" ht="14.35" x14ac:dyDescent="0.5">
      <c r="A25" s="115">
        <v>23</v>
      </c>
      <c r="B25" s="108" t="s">
        <v>232</v>
      </c>
      <c r="C25" s="106" t="s">
        <v>17</v>
      </c>
      <c r="D25" s="117">
        <f>VLOOKUP(B25,Teams!B$2:I$300,8,FALSE)</f>
        <v>353</v>
      </c>
    </row>
    <row r="26" spans="1:4" ht="14.35" x14ac:dyDescent="0.5">
      <c r="A26" s="115">
        <v>24</v>
      </c>
      <c r="B26" s="108" t="s">
        <v>187</v>
      </c>
      <c r="C26" s="106" t="s">
        <v>127</v>
      </c>
      <c r="D26" s="117">
        <f>VLOOKUP(B26,Teams!B$2:I$300,8,FALSE)</f>
        <v>350</v>
      </c>
    </row>
    <row r="27" spans="1:4" ht="14.35" x14ac:dyDescent="0.5">
      <c r="A27" s="115">
        <v>25</v>
      </c>
      <c r="B27" s="116" t="s">
        <v>184</v>
      </c>
      <c r="C27" s="117" t="s">
        <v>90</v>
      </c>
      <c r="D27" s="117">
        <f>VLOOKUP(B27,Teams!B$2:I$300,8,FALSE)</f>
        <v>347</v>
      </c>
    </row>
    <row r="28" spans="1:4" ht="14.35" x14ac:dyDescent="0.5">
      <c r="A28" s="115">
        <v>26</v>
      </c>
      <c r="B28" s="108" t="s">
        <v>219</v>
      </c>
      <c r="C28" s="106" t="s">
        <v>130</v>
      </c>
      <c r="D28" s="117">
        <f>VLOOKUP(B28,Teams!B$2:I$300,8,FALSE)</f>
        <v>346</v>
      </c>
    </row>
    <row r="29" spans="1:4" ht="14.35" x14ac:dyDescent="0.5">
      <c r="A29" s="115">
        <v>27</v>
      </c>
      <c r="B29" s="116" t="s">
        <v>234</v>
      </c>
      <c r="C29" s="117" t="s">
        <v>154</v>
      </c>
      <c r="D29" s="117">
        <f>VLOOKUP(B29,Teams!B$2:I$300,8,FALSE)</f>
        <v>345</v>
      </c>
    </row>
    <row r="30" spans="1:4" ht="14.35" x14ac:dyDescent="0.5">
      <c r="A30" s="115">
        <v>28</v>
      </c>
      <c r="B30" s="116" t="s">
        <v>228</v>
      </c>
      <c r="C30" s="117" t="s">
        <v>11</v>
      </c>
      <c r="D30" s="117">
        <f>VLOOKUP(B30,Teams!B$2:I$300,8,FALSE)</f>
        <v>341</v>
      </c>
    </row>
    <row r="31" spans="1:4" ht="14.35" x14ac:dyDescent="0.5">
      <c r="A31" s="115">
        <v>29</v>
      </c>
      <c r="B31" s="108" t="s">
        <v>207</v>
      </c>
      <c r="C31" s="106" t="s">
        <v>20</v>
      </c>
      <c r="D31" s="117">
        <f>VLOOKUP(B31,Teams!B$2:I$300,8,FALSE)</f>
        <v>308</v>
      </c>
    </row>
    <row r="32" spans="1:4" ht="14.35" x14ac:dyDescent="0.5">
      <c r="A32" s="115">
        <v>30</v>
      </c>
      <c r="B32" s="108" t="s">
        <v>201</v>
      </c>
      <c r="C32" s="106" t="s">
        <v>6</v>
      </c>
      <c r="D32" s="117">
        <f>VLOOKUP(B32,Teams!B$2:I$300,8,FALSE)</f>
        <v>293</v>
      </c>
    </row>
    <row r="33" spans="1:4" ht="14.35" x14ac:dyDescent="0.5">
      <c r="A33" s="115">
        <v>31</v>
      </c>
      <c r="B33" s="108" t="s">
        <v>229</v>
      </c>
      <c r="C33" s="106" t="s">
        <v>109</v>
      </c>
      <c r="D33" s="117">
        <f>VLOOKUP(B33,Teams!B$2:I$300,8,FALSE)</f>
        <v>292</v>
      </c>
    </row>
    <row r="34" spans="1:4" ht="14.35" x14ac:dyDescent="0.5">
      <c r="A34" s="115">
        <v>32</v>
      </c>
      <c r="B34" s="116" t="s">
        <v>230</v>
      </c>
      <c r="C34" s="117" t="s">
        <v>109</v>
      </c>
      <c r="D34" s="117">
        <f>VLOOKUP(B34,Teams!B$2:I$300,8,FALSE)</f>
        <v>288</v>
      </c>
    </row>
    <row r="35" spans="1:4" ht="14.35" x14ac:dyDescent="0.5">
      <c r="A35" s="115">
        <v>33</v>
      </c>
      <c r="B35" s="116" t="s">
        <v>182</v>
      </c>
      <c r="C35" s="117" t="s">
        <v>181</v>
      </c>
      <c r="D35" s="117">
        <f>VLOOKUP(B35,Teams!B$2:I$300,8,FALSE)</f>
        <v>286</v>
      </c>
    </row>
    <row r="36" spans="1:4" ht="14.35" x14ac:dyDescent="0.5">
      <c r="A36" s="115">
        <v>34</v>
      </c>
      <c r="B36" s="116" t="s">
        <v>196</v>
      </c>
      <c r="C36" s="117" t="s">
        <v>123</v>
      </c>
      <c r="D36" s="117">
        <f>VLOOKUP(B36,Teams!B$2:I$300,8,FALSE)</f>
        <v>286</v>
      </c>
    </row>
    <row r="37" spans="1:4" ht="14.35" x14ac:dyDescent="0.5">
      <c r="A37" s="115">
        <v>35</v>
      </c>
      <c r="B37" s="116" t="s">
        <v>208</v>
      </c>
      <c r="C37" s="117" t="s">
        <v>92</v>
      </c>
      <c r="D37" s="117">
        <f>VLOOKUP(B37,Teams!B$2:I$300,8,FALSE)</f>
        <v>286</v>
      </c>
    </row>
    <row r="38" spans="1:4" ht="14.35" x14ac:dyDescent="0.5">
      <c r="A38" s="115">
        <v>36</v>
      </c>
      <c r="B38" s="108" t="s">
        <v>235</v>
      </c>
      <c r="C38" s="106" t="s">
        <v>110</v>
      </c>
      <c r="D38" s="117">
        <f>VLOOKUP(B38,Teams!B$2:I$300,8,FALSE)</f>
        <v>285</v>
      </c>
    </row>
    <row r="39" spans="1:4" ht="14.35" x14ac:dyDescent="0.5">
      <c r="A39" s="115">
        <v>37</v>
      </c>
      <c r="B39" s="116" t="s">
        <v>183</v>
      </c>
      <c r="C39" s="117" t="s">
        <v>181</v>
      </c>
      <c r="D39" s="117">
        <f>VLOOKUP(B39,Teams!B$2:I$300,8,FALSE)</f>
        <v>279</v>
      </c>
    </row>
    <row r="40" spans="1:4" ht="14.35" x14ac:dyDescent="0.5">
      <c r="A40" s="115">
        <v>38</v>
      </c>
      <c r="B40" s="108" t="s">
        <v>203</v>
      </c>
      <c r="C40" s="106" t="s">
        <v>147</v>
      </c>
      <c r="D40" s="117">
        <f>VLOOKUP(B40,Teams!B$2:I$300,8,FALSE)</f>
        <v>278</v>
      </c>
    </row>
    <row r="41" spans="1:4" ht="14.35" x14ac:dyDescent="0.5">
      <c r="A41" s="115">
        <v>39</v>
      </c>
      <c r="B41" s="116" t="s">
        <v>218</v>
      </c>
      <c r="C41" s="117" t="s">
        <v>52</v>
      </c>
      <c r="D41" s="117">
        <f>VLOOKUP(B41,Teams!B$2:I$300,8,FALSE)</f>
        <v>275</v>
      </c>
    </row>
    <row r="42" spans="1:4" ht="14.35" x14ac:dyDescent="0.5">
      <c r="A42" s="115">
        <v>40</v>
      </c>
      <c r="B42" s="116" t="s">
        <v>200</v>
      </c>
      <c r="C42" s="117" t="s">
        <v>152</v>
      </c>
      <c r="D42" s="117">
        <f>VLOOKUP(B42,Teams!B$2:I$300,8,FALSE)</f>
        <v>275</v>
      </c>
    </row>
    <row r="43" spans="1:4" ht="14.35" x14ac:dyDescent="0.5">
      <c r="A43" s="115">
        <v>41</v>
      </c>
      <c r="B43" s="116" t="s">
        <v>180</v>
      </c>
      <c r="C43" s="117" t="s">
        <v>5</v>
      </c>
      <c r="D43" s="117">
        <f>VLOOKUP(B43,Teams!B$2:I$300,8,FALSE)</f>
        <v>272</v>
      </c>
    </row>
    <row r="44" spans="1:4" ht="14.35" x14ac:dyDescent="0.5">
      <c r="A44" s="115">
        <v>42</v>
      </c>
      <c r="B44" s="116" t="s">
        <v>233</v>
      </c>
      <c r="C44" s="117" t="s">
        <v>154</v>
      </c>
      <c r="D44" s="117">
        <f>VLOOKUP(B44,Teams!B$2:I$300,8,FALSE)</f>
        <v>271</v>
      </c>
    </row>
    <row r="45" spans="1:4" ht="14.35" x14ac:dyDescent="0.5">
      <c r="A45" s="115">
        <v>43</v>
      </c>
      <c r="B45" s="116" t="s">
        <v>237</v>
      </c>
      <c r="C45" s="117" t="s">
        <v>173</v>
      </c>
      <c r="D45" s="117">
        <f>VLOOKUP(B45,Teams!B$2:I$300,8,FALSE)</f>
        <v>264</v>
      </c>
    </row>
    <row r="46" spans="1:4" ht="14.35" x14ac:dyDescent="0.5">
      <c r="A46" s="115">
        <v>44</v>
      </c>
      <c r="B46" s="108" t="s">
        <v>185</v>
      </c>
      <c r="C46" s="106" t="s">
        <v>127</v>
      </c>
      <c r="D46" s="117">
        <f>VLOOKUP(B46,Teams!B$2:I$300,8,FALSE)</f>
        <v>256</v>
      </c>
    </row>
    <row r="47" spans="1:4" ht="14.35" x14ac:dyDescent="0.5">
      <c r="A47" s="115">
        <v>45</v>
      </c>
      <c r="B47" s="108" t="s">
        <v>226</v>
      </c>
      <c r="C47" s="106" t="s">
        <v>135</v>
      </c>
      <c r="D47" s="117">
        <f>VLOOKUP(B47,Teams!B$2:I$300,8,FALSE)</f>
        <v>256</v>
      </c>
    </row>
    <row r="48" spans="1:4" ht="14.35" x14ac:dyDescent="0.5">
      <c r="A48" s="115">
        <v>46</v>
      </c>
      <c r="B48" s="108" t="s">
        <v>179</v>
      </c>
      <c r="C48" s="106" t="s">
        <v>77</v>
      </c>
      <c r="D48" s="117">
        <f>VLOOKUP(B48,Teams!B$2:I$300,8,FALSE)</f>
        <v>245</v>
      </c>
    </row>
    <row r="49" spans="1:4" ht="14.35" x14ac:dyDescent="0.5">
      <c r="A49" s="115">
        <v>47</v>
      </c>
      <c r="B49" s="116" t="s">
        <v>236</v>
      </c>
      <c r="C49" s="117" t="s">
        <v>110</v>
      </c>
      <c r="D49" s="117">
        <f>VLOOKUP(B49,Teams!B$2:I$300,8,FALSE)</f>
        <v>241</v>
      </c>
    </row>
    <row r="50" spans="1:4" ht="14.35" x14ac:dyDescent="0.5">
      <c r="A50" s="115">
        <v>48</v>
      </c>
      <c r="B50" s="116" t="s">
        <v>246</v>
      </c>
      <c r="C50" s="117" t="s">
        <v>105</v>
      </c>
      <c r="D50" s="117">
        <f>VLOOKUP(B50,Teams!B$2:I$300,8,FALSE)</f>
        <v>237</v>
      </c>
    </row>
    <row r="51" spans="1:4" ht="14.35" x14ac:dyDescent="0.5">
      <c r="A51" s="115">
        <v>49</v>
      </c>
      <c r="B51" s="116" t="s">
        <v>177</v>
      </c>
      <c r="C51" s="117" t="s">
        <v>77</v>
      </c>
      <c r="D51" s="117">
        <f>VLOOKUP(B51,Teams!B$2:I$300,8,FALSE)</f>
        <v>224</v>
      </c>
    </row>
    <row r="52" spans="1:4" ht="14.35" x14ac:dyDescent="0.5">
      <c r="A52" s="115">
        <v>50</v>
      </c>
      <c r="B52" s="108" t="s">
        <v>137</v>
      </c>
      <c r="C52" s="106" t="s">
        <v>12</v>
      </c>
      <c r="D52" s="117">
        <f>VLOOKUP(B52,Teams!B$2:I$300,8,FALSE)</f>
        <v>188</v>
      </c>
    </row>
    <row r="53" spans="1:4" ht="14.35" x14ac:dyDescent="0.5">
      <c r="A53" s="115">
        <v>51</v>
      </c>
      <c r="B53" s="119" t="s">
        <v>199</v>
      </c>
      <c r="C53" s="120" t="s">
        <v>48</v>
      </c>
      <c r="D53" s="121">
        <f>VLOOKUP(B53,Teams!B$2:I$300,8,FALSE)</f>
        <v>168</v>
      </c>
    </row>
    <row r="54" spans="1:4" ht="14.35" x14ac:dyDescent="0.5">
      <c r="A54" s="115">
        <v>52</v>
      </c>
      <c r="B54" s="109" t="s">
        <v>193</v>
      </c>
      <c r="C54" s="107" t="s">
        <v>66</v>
      </c>
      <c r="D54" s="121">
        <f>VLOOKUP(B54,Teams!B$2:I$300,8,FALSE)</f>
        <v>146</v>
      </c>
    </row>
    <row r="55" spans="1:4" ht="14.35" x14ac:dyDescent="0.5">
      <c r="A55" s="115">
        <v>53</v>
      </c>
      <c r="B55" s="109" t="s">
        <v>191</v>
      </c>
      <c r="C55" s="107" t="s">
        <v>56</v>
      </c>
      <c r="D55" s="121">
        <f>VLOOKUP(B55,Teams!B$2:I$300,8,FALSE)</f>
        <v>146</v>
      </c>
    </row>
    <row r="56" spans="1:4" ht="14.35" x14ac:dyDescent="0.5">
      <c r="A56" s="115">
        <v>54</v>
      </c>
      <c r="B56" s="109" t="s">
        <v>188</v>
      </c>
      <c r="C56" s="107" t="s">
        <v>13</v>
      </c>
      <c r="D56" s="121">
        <f>VLOOKUP(B56,Teams!B$2:I$300,8,FALSE)</f>
        <v>91</v>
      </c>
    </row>
    <row r="57" spans="1:4" ht="14.35" x14ac:dyDescent="0.5">
      <c r="A57" s="115">
        <v>55</v>
      </c>
      <c r="B57" s="122" t="s">
        <v>194</v>
      </c>
      <c r="C57" s="121" t="s">
        <v>83</v>
      </c>
      <c r="D57" s="121">
        <f>VLOOKUP(B57,Teams!B$2:I$300,8,FALSE)</f>
        <v>80</v>
      </c>
    </row>
    <row r="58" spans="1:4" ht="14.35" x14ac:dyDescent="0.5">
      <c r="A58" s="115">
        <v>56</v>
      </c>
      <c r="B58" s="122" t="s">
        <v>195</v>
      </c>
      <c r="C58" s="121" t="s">
        <v>83</v>
      </c>
      <c r="D58" s="121">
        <f>VLOOKUP(B58,Teams!B$2:I$300,8,FALSE)</f>
        <v>78</v>
      </c>
    </row>
    <row r="59" spans="1:4" ht="14.35" x14ac:dyDescent="0.5">
      <c r="A59" s="115">
        <v>57</v>
      </c>
      <c r="B59" s="122" t="s">
        <v>206</v>
      </c>
      <c r="C59" s="121" t="s">
        <v>5</v>
      </c>
      <c r="D59" s="121">
        <f>VLOOKUP(B59,Teams!B$2:I$300,8,FALSE)</f>
        <v>75</v>
      </c>
    </row>
    <row r="60" spans="1:4" ht="14.35" x14ac:dyDescent="0.5">
      <c r="A60" s="115">
        <v>58</v>
      </c>
      <c r="B60" s="109" t="s">
        <v>211</v>
      </c>
      <c r="C60" s="107" t="s">
        <v>210</v>
      </c>
      <c r="D60" s="121">
        <f>VLOOKUP(B60,Teams!B$2:I$300,8,FALSE)</f>
        <v>65</v>
      </c>
    </row>
    <row r="61" spans="1:4" ht="14.35" x14ac:dyDescent="0.5">
      <c r="A61" s="123">
        <v>59</v>
      </c>
      <c r="B61" s="124" t="s">
        <v>178</v>
      </c>
      <c r="C61" s="125" t="s">
        <v>77</v>
      </c>
      <c r="D61" s="125">
        <f>VLOOKUP(B61,Teams!B$2:I$300,8,FALSE)</f>
        <v>62</v>
      </c>
    </row>
  </sheetData>
  <sortState xmlns:xlrd2="http://schemas.microsoft.com/office/spreadsheetml/2017/richdata2" ref="B3:D61">
    <sortCondition descending="1" ref="D3:D61"/>
  </sortState>
  <phoneticPr fontId="3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3"/>
  <sheetViews>
    <sheetView showGridLines="0" workbookViewId="0">
      <selection activeCell="D3" sqref="D3"/>
    </sheetView>
  </sheetViews>
  <sheetFormatPr defaultColWidth="44.52734375" defaultRowHeight="12.7" x14ac:dyDescent="0.4"/>
  <cols>
    <col min="1" max="1" width="7.3515625" bestFit="1" customWidth="1"/>
    <col min="2" max="2" width="36.52734375" customWidth="1"/>
    <col min="3" max="3" width="20.703125" customWidth="1"/>
    <col min="4" max="4" width="7.8203125" style="1" customWidth="1"/>
    <col min="5" max="5" width="10.52734375" bestFit="1" customWidth="1"/>
  </cols>
  <sheetData>
    <row r="1" spans="1:5" ht="24.75" customHeight="1" x14ac:dyDescent="0.4">
      <c r="B1" s="140" t="s">
        <v>252</v>
      </c>
      <c r="C1" s="8"/>
    </row>
    <row r="2" spans="1:5" s="3" customFormat="1" ht="14.35" x14ac:dyDescent="0.5">
      <c r="A2" s="112" t="s">
        <v>240</v>
      </c>
      <c r="B2" s="24" t="s">
        <v>22</v>
      </c>
      <c r="C2" s="24" t="s">
        <v>23</v>
      </c>
      <c r="D2" s="24" t="s">
        <v>27</v>
      </c>
    </row>
    <row r="3" spans="1:5" ht="14.35" x14ac:dyDescent="0.5">
      <c r="A3" s="113">
        <v>1</v>
      </c>
      <c r="B3" s="141" t="s">
        <v>215</v>
      </c>
      <c r="C3" s="143" t="s">
        <v>94</v>
      </c>
      <c r="D3" s="45">
        <f>VLOOKUP(B3,Teams!B$2:K306,10,FALSE)</f>
        <v>475</v>
      </c>
      <c r="E3" s="53">
        <v>10</v>
      </c>
    </row>
    <row r="4" spans="1:5" ht="14.35" x14ac:dyDescent="0.5">
      <c r="A4" s="115">
        <v>2</v>
      </c>
      <c r="B4" s="116" t="s">
        <v>231</v>
      </c>
      <c r="C4" s="117" t="s">
        <v>109</v>
      </c>
      <c r="D4" s="12">
        <f>VLOOKUP(B4,Teams!B$2:K308,10,FALSE)</f>
        <v>462</v>
      </c>
    </row>
    <row r="5" spans="1:5" ht="14.35" x14ac:dyDescent="0.5">
      <c r="A5" s="115">
        <v>3</v>
      </c>
      <c r="B5" s="108" t="s">
        <v>217</v>
      </c>
      <c r="C5" s="106" t="s">
        <v>52</v>
      </c>
      <c r="D5" s="12">
        <f>VLOOKUP(B5,Teams!B$2:K310,10,FALSE)</f>
        <v>457</v>
      </c>
    </row>
    <row r="6" spans="1:5" ht="14.35" x14ac:dyDescent="0.5">
      <c r="A6" s="115">
        <v>4</v>
      </c>
      <c r="B6" s="116" t="s">
        <v>230</v>
      </c>
      <c r="C6" s="117" t="s">
        <v>109</v>
      </c>
      <c r="D6" s="12">
        <f>VLOOKUP(B6,Teams!B$2:K331,10,FALSE)</f>
        <v>456</v>
      </c>
    </row>
    <row r="7" spans="1:5" ht="14.35" x14ac:dyDescent="0.5">
      <c r="A7" s="115">
        <v>5</v>
      </c>
      <c r="B7" s="108" t="s">
        <v>190</v>
      </c>
      <c r="C7" s="106" t="s">
        <v>13</v>
      </c>
      <c r="D7" s="12">
        <f>VLOOKUP(B7,Teams!B$2:K312,10,FALSE)</f>
        <v>455</v>
      </c>
    </row>
    <row r="8" spans="1:5" ht="14.35" x14ac:dyDescent="0.5">
      <c r="A8" s="115">
        <v>6</v>
      </c>
      <c r="B8" s="116" t="s">
        <v>197</v>
      </c>
      <c r="C8" s="117" t="s">
        <v>123</v>
      </c>
      <c r="D8" s="12">
        <f>VLOOKUP(B8,Teams!B$2:K314,10,FALSE)</f>
        <v>451</v>
      </c>
    </row>
    <row r="9" spans="1:5" ht="14.35" x14ac:dyDescent="0.5">
      <c r="A9" s="115">
        <v>7</v>
      </c>
      <c r="B9" s="116" t="s">
        <v>182</v>
      </c>
      <c r="C9" s="117" t="s">
        <v>181</v>
      </c>
      <c r="D9" s="12">
        <f>VLOOKUP(B9,Teams!B$2:K332,10,FALSE)</f>
        <v>448</v>
      </c>
    </row>
    <row r="10" spans="1:5" ht="14.35" x14ac:dyDescent="0.5">
      <c r="A10" s="115">
        <v>8</v>
      </c>
      <c r="B10" s="108" t="s">
        <v>235</v>
      </c>
      <c r="C10" s="106" t="s">
        <v>110</v>
      </c>
      <c r="D10" s="12">
        <f>VLOOKUP(B10,Teams!B$2:K335,10,FALSE)</f>
        <v>448</v>
      </c>
    </row>
    <row r="11" spans="1:5" ht="14.35" x14ac:dyDescent="0.5">
      <c r="A11" s="115">
        <v>9</v>
      </c>
      <c r="B11" s="116" t="s">
        <v>196</v>
      </c>
      <c r="C11" s="117" t="s">
        <v>123</v>
      </c>
      <c r="D11" s="12">
        <f>VLOOKUP(B11,Teams!B$2:K333,10,FALSE)</f>
        <v>447</v>
      </c>
    </row>
    <row r="12" spans="1:5" ht="14.35" x14ac:dyDescent="0.5">
      <c r="A12" s="115">
        <v>10</v>
      </c>
      <c r="B12" s="108" t="s">
        <v>225</v>
      </c>
      <c r="C12" s="106" t="s">
        <v>223</v>
      </c>
      <c r="D12" s="12">
        <f>VLOOKUP(B12,Teams!B$2:K315,10,FALSE)</f>
        <v>442</v>
      </c>
    </row>
    <row r="13" spans="1:5" ht="14.35" x14ac:dyDescent="0.5">
      <c r="A13" s="115">
        <v>11</v>
      </c>
      <c r="B13" s="116" t="s">
        <v>183</v>
      </c>
      <c r="C13" s="117" t="s">
        <v>181</v>
      </c>
      <c r="D13" s="12">
        <f>VLOOKUP(B13,Teams!B$2:K336,10,FALSE)</f>
        <v>435</v>
      </c>
    </row>
    <row r="14" spans="1:5" ht="14.35" x14ac:dyDescent="0.5">
      <c r="A14" s="115">
        <v>12</v>
      </c>
      <c r="B14" s="116" t="s">
        <v>216</v>
      </c>
      <c r="C14" s="117" t="s">
        <v>52</v>
      </c>
      <c r="D14" s="12">
        <f>VLOOKUP(B14,Teams!B$2:K300,10,FALSE)</f>
        <v>431</v>
      </c>
    </row>
    <row r="15" spans="1:5" ht="14.35" x14ac:dyDescent="0.5">
      <c r="A15" s="115">
        <v>13</v>
      </c>
      <c r="B15" s="116" t="s">
        <v>205</v>
      </c>
      <c r="C15" s="117" t="s">
        <v>5</v>
      </c>
      <c r="D15" s="12">
        <f>VLOOKUP(B15,Teams!B$2:K302,10,FALSE)</f>
        <v>428</v>
      </c>
    </row>
    <row r="16" spans="1:5" ht="14.35" x14ac:dyDescent="0.5">
      <c r="A16" s="115">
        <v>14</v>
      </c>
      <c r="B16" s="116" t="s">
        <v>237</v>
      </c>
      <c r="C16" s="117" t="s">
        <v>173</v>
      </c>
      <c r="D16" s="12">
        <f>VLOOKUP(B16,Teams!B$2:K342,10,FALSE)</f>
        <v>420</v>
      </c>
    </row>
    <row r="17" spans="1:4" ht="14.35" x14ac:dyDescent="0.5">
      <c r="A17" s="115">
        <v>15</v>
      </c>
      <c r="B17" s="118" t="s">
        <v>198</v>
      </c>
      <c r="C17" s="115" t="s">
        <v>48</v>
      </c>
      <c r="D17" s="12">
        <f>VLOOKUP(B17,Teams!B$2:K318,10,FALSE)</f>
        <v>403</v>
      </c>
    </row>
    <row r="18" spans="1:4" ht="14.35" x14ac:dyDescent="0.5">
      <c r="A18" s="115">
        <v>16</v>
      </c>
      <c r="B18" s="108" t="s">
        <v>137</v>
      </c>
      <c r="C18" s="106" t="s">
        <v>12</v>
      </c>
      <c r="D18" s="12">
        <f>VLOOKUP(B18,Teams!B$2:K349,10,FALSE)</f>
        <v>401</v>
      </c>
    </row>
    <row r="19" spans="1:4" ht="14.35" x14ac:dyDescent="0.5">
      <c r="A19" s="115">
        <v>17</v>
      </c>
      <c r="B19" s="108" t="s">
        <v>212</v>
      </c>
      <c r="C19" s="106" t="s">
        <v>78</v>
      </c>
      <c r="D19" s="12">
        <f>VLOOKUP(B19,Teams!B$2:K317,10,FALSE)</f>
        <v>398</v>
      </c>
    </row>
    <row r="20" spans="1:4" ht="14.35" x14ac:dyDescent="0.5">
      <c r="A20" s="115">
        <v>18</v>
      </c>
      <c r="B20" s="116" t="s">
        <v>234</v>
      </c>
      <c r="C20" s="117" t="s">
        <v>154</v>
      </c>
      <c r="D20" s="12">
        <f>VLOOKUP(B20,Teams!B$2:K326,10,FALSE)</f>
        <v>393</v>
      </c>
    </row>
    <row r="21" spans="1:4" ht="14.35" x14ac:dyDescent="0.5">
      <c r="A21" s="115">
        <v>19</v>
      </c>
      <c r="B21" s="116" t="s">
        <v>208</v>
      </c>
      <c r="C21" s="117" t="s">
        <v>92</v>
      </c>
      <c r="D21" s="12">
        <f>VLOOKUP(B21,Teams!B$2:K334,10,FALSE)</f>
        <v>389</v>
      </c>
    </row>
    <row r="22" spans="1:4" ht="14.35" x14ac:dyDescent="0.5">
      <c r="A22" s="115">
        <v>20</v>
      </c>
      <c r="B22" s="116" t="s">
        <v>228</v>
      </c>
      <c r="C22" s="117" t="s">
        <v>11</v>
      </c>
      <c r="D22" s="12">
        <f>VLOOKUP(B22,Teams!B$2:K327,10,FALSE)</f>
        <v>387</v>
      </c>
    </row>
    <row r="23" spans="1:4" ht="14.35" x14ac:dyDescent="0.5">
      <c r="A23" s="115">
        <v>21</v>
      </c>
      <c r="B23" s="116" t="s">
        <v>239</v>
      </c>
      <c r="C23" s="117" t="s">
        <v>149</v>
      </c>
      <c r="D23" s="12">
        <f>VLOOKUP(B23,Teams!B$2:K307,10,FALSE)</f>
        <v>382</v>
      </c>
    </row>
    <row r="24" spans="1:4" ht="14.35" x14ac:dyDescent="0.5">
      <c r="A24" s="115">
        <v>22</v>
      </c>
      <c r="B24" s="108" t="s">
        <v>204</v>
      </c>
      <c r="C24" s="106" t="s">
        <v>12</v>
      </c>
      <c r="D24" s="12">
        <f>VLOOKUP(B24,Teams!B$2:K320,10,FALSE)</f>
        <v>381</v>
      </c>
    </row>
    <row r="25" spans="1:4" ht="14.35" x14ac:dyDescent="0.5">
      <c r="A25" s="115">
        <v>23</v>
      </c>
      <c r="B25" s="108" t="s">
        <v>229</v>
      </c>
      <c r="C25" s="106" t="s">
        <v>109</v>
      </c>
      <c r="D25" s="12">
        <f>VLOOKUP(B25,Teams!B$2:K330,10,FALSE)</f>
        <v>375</v>
      </c>
    </row>
    <row r="26" spans="1:4" ht="14.35" x14ac:dyDescent="0.5">
      <c r="A26" s="115">
        <v>24</v>
      </c>
      <c r="B26" s="116" t="s">
        <v>224</v>
      </c>
      <c r="C26" s="117" t="s">
        <v>223</v>
      </c>
      <c r="D26" s="12">
        <f>VLOOKUP(B26,Teams!B$2:K309,10,FALSE)</f>
        <v>369</v>
      </c>
    </row>
    <row r="27" spans="1:4" ht="14.35" x14ac:dyDescent="0.5">
      <c r="A27" s="115">
        <v>25</v>
      </c>
      <c r="B27" s="116" t="s">
        <v>214</v>
      </c>
      <c r="C27" s="117" t="s">
        <v>92</v>
      </c>
      <c r="D27" s="12">
        <f>VLOOKUP(B27,Teams!B$2:K301,10,FALSE)</f>
        <v>361</v>
      </c>
    </row>
    <row r="28" spans="1:4" ht="14.35" x14ac:dyDescent="0.5">
      <c r="A28" s="115">
        <v>26</v>
      </c>
      <c r="B28" s="116" t="s">
        <v>194</v>
      </c>
      <c r="C28" s="117" t="s">
        <v>83</v>
      </c>
      <c r="D28" s="12">
        <f>VLOOKUP(B28,Teams!B$2:K354,10,FALSE)</f>
        <v>359</v>
      </c>
    </row>
    <row r="29" spans="1:4" ht="14.35" x14ac:dyDescent="0.5">
      <c r="A29" s="115">
        <v>27</v>
      </c>
      <c r="B29" s="108" t="s">
        <v>203</v>
      </c>
      <c r="C29" s="106" t="s">
        <v>147</v>
      </c>
      <c r="D29" s="12">
        <f>VLOOKUP(B29,Teams!B$2:K337,10,FALSE)</f>
        <v>358</v>
      </c>
    </row>
    <row r="30" spans="1:4" ht="14.35" x14ac:dyDescent="0.5">
      <c r="A30" s="115">
        <v>28</v>
      </c>
      <c r="B30" s="116" t="s">
        <v>209</v>
      </c>
      <c r="C30" s="117" t="s">
        <v>210</v>
      </c>
      <c r="D30" s="12">
        <f>VLOOKUP(B30,Teams!B$2:K304,10,FALSE)</f>
        <v>357</v>
      </c>
    </row>
    <row r="31" spans="1:4" ht="14.35" x14ac:dyDescent="0.5">
      <c r="A31" s="115">
        <v>29</v>
      </c>
      <c r="B31" s="108" t="s">
        <v>187</v>
      </c>
      <c r="C31" s="106" t="s">
        <v>127</v>
      </c>
      <c r="D31" s="12">
        <f>VLOOKUP(B31,Teams!B$2:K323,10,FALSE)</f>
        <v>353</v>
      </c>
    </row>
    <row r="32" spans="1:4" ht="14.35" x14ac:dyDescent="0.5">
      <c r="A32" s="115">
        <v>30</v>
      </c>
      <c r="B32" s="116" t="s">
        <v>206</v>
      </c>
      <c r="C32" s="117" t="s">
        <v>5</v>
      </c>
      <c r="D32" s="12">
        <f>VLOOKUP(B32,Teams!B$2:K356,10,FALSE)</f>
        <v>352</v>
      </c>
    </row>
    <row r="33" spans="1:4" ht="14.35" x14ac:dyDescent="0.5">
      <c r="A33" s="115">
        <v>31</v>
      </c>
      <c r="B33" s="108" t="s">
        <v>232</v>
      </c>
      <c r="C33" s="106" t="s">
        <v>17</v>
      </c>
      <c r="D33" s="12">
        <f>VLOOKUP(B33,Teams!B$2:K322,10,FALSE)</f>
        <v>350</v>
      </c>
    </row>
    <row r="34" spans="1:4" ht="14.35" x14ac:dyDescent="0.5">
      <c r="A34" s="115">
        <v>32</v>
      </c>
      <c r="B34" s="108" t="s">
        <v>226</v>
      </c>
      <c r="C34" s="106" t="s">
        <v>135</v>
      </c>
      <c r="D34" s="12">
        <f>VLOOKUP(B34,Teams!B$2:K344,10,FALSE)</f>
        <v>341</v>
      </c>
    </row>
    <row r="35" spans="1:4" ht="14.35" x14ac:dyDescent="0.5">
      <c r="A35" s="115">
        <v>33</v>
      </c>
      <c r="B35" s="116" t="s">
        <v>200</v>
      </c>
      <c r="C35" s="117" t="s">
        <v>152</v>
      </c>
      <c r="D35" s="12">
        <f>VLOOKUP(B35,Teams!B$2:K339,10,FALSE)</f>
        <v>338</v>
      </c>
    </row>
    <row r="36" spans="1:4" ht="14.35" x14ac:dyDescent="0.5">
      <c r="A36" s="115">
        <v>34</v>
      </c>
      <c r="B36" s="116" t="s">
        <v>222</v>
      </c>
      <c r="C36" s="117" t="s">
        <v>111</v>
      </c>
      <c r="D36" s="12">
        <f>VLOOKUP(B36,Teams!B$2:K321,10,FALSE)</f>
        <v>334</v>
      </c>
    </row>
    <row r="37" spans="1:4" ht="14.35" x14ac:dyDescent="0.5">
      <c r="A37" s="115">
        <v>35</v>
      </c>
      <c r="B37" s="108" t="s">
        <v>219</v>
      </c>
      <c r="C37" s="106" t="s">
        <v>130</v>
      </c>
      <c r="D37" s="12">
        <f>VLOOKUP(B37,Teams!B$2:K325,10,FALSE)</f>
        <v>324</v>
      </c>
    </row>
    <row r="38" spans="1:4" ht="14.35" x14ac:dyDescent="0.5">
      <c r="A38" s="115">
        <v>36</v>
      </c>
      <c r="B38" s="108" t="s">
        <v>188</v>
      </c>
      <c r="C38" s="106" t="s">
        <v>13</v>
      </c>
      <c r="D38" s="12">
        <f>VLOOKUP(B38,Teams!B$2:K353,10,FALSE)</f>
        <v>320</v>
      </c>
    </row>
    <row r="39" spans="1:4" ht="14.35" x14ac:dyDescent="0.5">
      <c r="A39" s="115">
        <v>37</v>
      </c>
      <c r="B39" s="116" t="s">
        <v>202</v>
      </c>
      <c r="C39" s="117" t="s">
        <v>68</v>
      </c>
      <c r="D39" s="12">
        <f>VLOOKUP(B39,Teams!B$2:K303,10,FALSE)</f>
        <v>313</v>
      </c>
    </row>
    <row r="40" spans="1:4" ht="14.35" x14ac:dyDescent="0.5">
      <c r="A40" s="115">
        <v>38</v>
      </c>
      <c r="B40" s="116" t="s">
        <v>236</v>
      </c>
      <c r="C40" s="117" t="s">
        <v>110</v>
      </c>
      <c r="D40" s="12">
        <f>VLOOKUP(B40,Teams!B$2:K346,10,FALSE)</f>
        <v>313</v>
      </c>
    </row>
    <row r="41" spans="1:4" ht="14.35" x14ac:dyDescent="0.5">
      <c r="A41" s="115">
        <v>39</v>
      </c>
      <c r="B41" s="118" t="s">
        <v>199</v>
      </c>
      <c r="C41" s="115" t="s">
        <v>48</v>
      </c>
      <c r="D41" s="12">
        <f>VLOOKUP(B41,Teams!B$2:K350,10,FALSE)</f>
        <v>313</v>
      </c>
    </row>
    <row r="42" spans="1:4" ht="14.35" x14ac:dyDescent="0.5">
      <c r="A42" s="115">
        <v>40</v>
      </c>
      <c r="B42" s="108" t="s">
        <v>201</v>
      </c>
      <c r="C42" s="106" t="s">
        <v>6</v>
      </c>
      <c r="D42" s="12">
        <f>VLOOKUP(B42,Teams!B$2:K329,10,FALSE)</f>
        <v>295</v>
      </c>
    </row>
    <row r="43" spans="1:4" ht="14.35" x14ac:dyDescent="0.5">
      <c r="A43" s="115">
        <v>41</v>
      </c>
      <c r="B43" s="108" t="s">
        <v>191</v>
      </c>
      <c r="C43" s="106" t="s">
        <v>56</v>
      </c>
      <c r="D43" s="12">
        <f>VLOOKUP(B43,Teams!B$2:K352,10,FALSE)</f>
        <v>295</v>
      </c>
    </row>
    <row r="44" spans="1:4" ht="14.35" x14ac:dyDescent="0.5">
      <c r="A44" s="115">
        <v>42</v>
      </c>
      <c r="B44" s="108" t="s">
        <v>211</v>
      </c>
      <c r="C44" s="106" t="s">
        <v>210</v>
      </c>
      <c r="D44" s="12">
        <f>VLOOKUP(B44,Teams!B$2:K357,10,FALSE)</f>
        <v>293</v>
      </c>
    </row>
    <row r="45" spans="1:4" ht="14.35" x14ac:dyDescent="0.5">
      <c r="A45" s="115">
        <v>43</v>
      </c>
      <c r="B45" s="108" t="s">
        <v>213</v>
      </c>
      <c r="C45" s="106" t="s">
        <v>78</v>
      </c>
      <c r="D45" s="12">
        <f>VLOOKUP(B45,Teams!B$2:K311,10,FALSE)</f>
        <v>291</v>
      </c>
    </row>
    <row r="46" spans="1:4" ht="14.35" x14ac:dyDescent="0.5">
      <c r="A46" s="115">
        <v>44</v>
      </c>
      <c r="B46" s="116" t="s">
        <v>177</v>
      </c>
      <c r="C46" s="117" t="s">
        <v>77</v>
      </c>
      <c r="D46" s="12">
        <f>VLOOKUP(B46,Teams!B$2:K348,10,FALSE)</f>
        <v>271</v>
      </c>
    </row>
    <row r="47" spans="1:4" ht="14.35" x14ac:dyDescent="0.5">
      <c r="A47" s="115">
        <v>45</v>
      </c>
      <c r="B47" s="116" t="s">
        <v>233</v>
      </c>
      <c r="C47" s="117" t="s">
        <v>154</v>
      </c>
      <c r="D47" s="12">
        <f>VLOOKUP(B47,Teams!B$2:K341,10,FALSE)</f>
        <v>269</v>
      </c>
    </row>
    <row r="48" spans="1:4" ht="14.35" x14ac:dyDescent="0.5">
      <c r="A48" s="115">
        <v>46</v>
      </c>
      <c r="B48" s="108" t="s">
        <v>179</v>
      </c>
      <c r="C48" s="106" t="s">
        <v>77</v>
      </c>
      <c r="D48" s="12">
        <f>VLOOKUP(B48,Teams!B$2:K345,10,FALSE)</f>
        <v>260</v>
      </c>
    </row>
    <row r="49" spans="1:4" ht="14.35" x14ac:dyDescent="0.5">
      <c r="A49" s="115">
        <v>47</v>
      </c>
      <c r="B49" s="116" t="s">
        <v>180</v>
      </c>
      <c r="C49" s="117" t="s">
        <v>5</v>
      </c>
      <c r="D49" s="12">
        <f>VLOOKUP(B49,Teams!B$2:K340,10,FALSE)</f>
        <v>259</v>
      </c>
    </row>
    <row r="50" spans="1:4" ht="14.35" x14ac:dyDescent="0.5">
      <c r="A50" s="115">
        <v>48</v>
      </c>
      <c r="B50" s="116" t="s">
        <v>189</v>
      </c>
      <c r="C50" s="117" t="s">
        <v>13</v>
      </c>
      <c r="D50" s="12">
        <f>VLOOKUP(B50,Teams!B$2:K316,10,FALSE)</f>
        <v>252</v>
      </c>
    </row>
    <row r="51" spans="1:4" ht="14.35" x14ac:dyDescent="0.5">
      <c r="A51" s="115">
        <v>49</v>
      </c>
      <c r="B51" s="116" t="s">
        <v>184</v>
      </c>
      <c r="C51" s="117" t="s">
        <v>90</v>
      </c>
      <c r="D51" s="12">
        <f>VLOOKUP(B51,Teams!B$2:K324,10,FALSE)</f>
        <v>248</v>
      </c>
    </row>
    <row r="52" spans="1:4" ht="14.35" x14ac:dyDescent="0.5">
      <c r="A52" s="115">
        <v>50</v>
      </c>
      <c r="B52" s="108" t="s">
        <v>207</v>
      </c>
      <c r="C52" s="106" t="s">
        <v>20</v>
      </c>
      <c r="D52" s="12">
        <f>VLOOKUP(B52,Teams!B$2:K328,10,FALSE)</f>
        <v>238</v>
      </c>
    </row>
    <row r="53" spans="1:4" ht="14.35" x14ac:dyDescent="0.5">
      <c r="A53" s="115">
        <v>51</v>
      </c>
      <c r="B53" s="122" t="s">
        <v>227</v>
      </c>
      <c r="C53" s="121" t="s">
        <v>8</v>
      </c>
      <c r="D53" s="12">
        <f>VLOOKUP(B53,Teams!B$2:K319,10,FALSE)</f>
        <v>234</v>
      </c>
    </row>
    <row r="54" spans="1:4" ht="14.35" x14ac:dyDescent="0.5">
      <c r="A54" s="115">
        <v>52</v>
      </c>
      <c r="B54" s="122" t="s">
        <v>178</v>
      </c>
      <c r="C54" s="121" t="s">
        <v>77</v>
      </c>
      <c r="D54" s="12">
        <f>VLOOKUP(B54,Teams!B$2:K358,10,FALSE)</f>
        <v>234</v>
      </c>
    </row>
    <row r="55" spans="1:4" ht="14.35" x14ac:dyDescent="0.5">
      <c r="A55" s="115">
        <v>53</v>
      </c>
      <c r="B55" s="109" t="s">
        <v>185</v>
      </c>
      <c r="C55" s="107" t="s">
        <v>127</v>
      </c>
      <c r="D55" s="12">
        <f>VLOOKUP(B55,Teams!B$2:K343,10,FALSE)</f>
        <v>223</v>
      </c>
    </row>
    <row r="56" spans="1:4" ht="14.35" x14ac:dyDescent="0.5">
      <c r="A56" s="115">
        <v>54</v>
      </c>
      <c r="B56" s="109" t="s">
        <v>193</v>
      </c>
      <c r="C56" s="107" t="s">
        <v>66</v>
      </c>
      <c r="D56" s="12">
        <f>VLOOKUP(B56,Teams!B$2:K351,10,FALSE)</f>
        <v>221</v>
      </c>
    </row>
    <row r="57" spans="1:4" ht="14.35" x14ac:dyDescent="0.5">
      <c r="A57" s="115">
        <v>55</v>
      </c>
      <c r="B57" s="122" t="s">
        <v>195</v>
      </c>
      <c r="C57" s="121" t="s">
        <v>83</v>
      </c>
      <c r="D57" s="12">
        <f>VLOOKUP(B57,Teams!B$2:K355,10,FALSE)</f>
        <v>207</v>
      </c>
    </row>
    <row r="58" spans="1:4" ht="14.35" x14ac:dyDescent="0.5">
      <c r="A58" s="115">
        <v>56</v>
      </c>
      <c r="B58" s="122" t="s">
        <v>246</v>
      </c>
      <c r="C58" s="121" t="s">
        <v>105</v>
      </c>
      <c r="D58" s="12">
        <f>VLOOKUP(B58,Teams!B$2:K347,10,FALSE)</f>
        <v>190</v>
      </c>
    </row>
    <row r="59" spans="1:4" ht="14.35" x14ac:dyDescent="0.5">
      <c r="A59" s="115">
        <v>57</v>
      </c>
      <c r="B59" s="122" t="s">
        <v>218</v>
      </c>
      <c r="C59" s="121" t="s">
        <v>52</v>
      </c>
      <c r="D59" s="12">
        <f>VLOOKUP(B59,Teams!B$2:K338,10,FALSE)</f>
        <v>188</v>
      </c>
    </row>
    <row r="60" spans="1:4" ht="14.35" x14ac:dyDescent="0.5">
      <c r="A60" s="115">
        <v>58</v>
      </c>
      <c r="B60" s="109" t="s">
        <v>238</v>
      </c>
      <c r="C60" s="107" t="s">
        <v>78</v>
      </c>
      <c r="D60" s="12">
        <f>VLOOKUP(B60,Teams!B$2:K305,10,FALSE)</f>
        <v>167</v>
      </c>
    </row>
    <row r="61" spans="1:4" ht="14.35" x14ac:dyDescent="0.5">
      <c r="A61" s="123">
        <v>59</v>
      </c>
      <c r="B61" s="142" t="s">
        <v>192</v>
      </c>
      <c r="C61" s="144" t="s">
        <v>56</v>
      </c>
      <c r="D61" s="12">
        <f>VLOOKUP(B61,Teams!B$2:K313,10,FALSE)</f>
        <v>165</v>
      </c>
    </row>
    <row r="62" spans="1:4" x14ac:dyDescent="0.4">
      <c r="B62" s="4"/>
      <c r="C62" s="5"/>
    </row>
    <row r="63" spans="1:4" x14ac:dyDescent="0.4">
      <c r="B63" s="4"/>
      <c r="C63" s="5"/>
    </row>
    <row r="64" spans="1:4" x14ac:dyDescent="0.4">
      <c r="B64" s="4"/>
      <c r="C64" s="5"/>
    </row>
    <row r="65" spans="2:3" x14ac:dyDescent="0.4">
      <c r="B65" s="4"/>
      <c r="C65" s="5"/>
    </row>
    <row r="66" spans="2:3" x14ac:dyDescent="0.4">
      <c r="B66" s="4"/>
      <c r="C66" s="5"/>
    </row>
    <row r="67" spans="2:3" x14ac:dyDescent="0.4">
      <c r="B67" s="4"/>
      <c r="C67" s="5"/>
    </row>
    <row r="68" spans="2:3" x14ac:dyDescent="0.4">
      <c r="B68" s="4"/>
      <c r="C68" s="5"/>
    </row>
    <row r="69" spans="2:3" x14ac:dyDescent="0.4">
      <c r="B69" s="4"/>
      <c r="C69" s="5"/>
    </row>
    <row r="70" spans="2:3" x14ac:dyDescent="0.4">
      <c r="B70" s="4"/>
      <c r="C70" s="5"/>
    </row>
    <row r="71" spans="2:3" x14ac:dyDescent="0.4">
      <c r="B71" s="4"/>
      <c r="C71" s="5"/>
    </row>
    <row r="72" spans="2:3" x14ac:dyDescent="0.4">
      <c r="B72" s="4"/>
      <c r="C72" s="5"/>
    </row>
    <row r="73" spans="2:3" x14ac:dyDescent="0.4">
      <c r="B73" s="4"/>
      <c r="C73" s="5"/>
    </row>
    <row r="74" spans="2:3" x14ac:dyDescent="0.4">
      <c r="B74" s="4"/>
      <c r="C74" s="5"/>
    </row>
    <row r="75" spans="2:3" x14ac:dyDescent="0.4">
      <c r="B75" s="4"/>
      <c r="C75" s="5"/>
    </row>
    <row r="76" spans="2:3" x14ac:dyDescent="0.4">
      <c r="B76" s="4"/>
      <c r="C76" s="5"/>
    </row>
    <row r="77" spans="2:3" x14ac:dyDescent="0.4">
      <c r="B77" s="4"/>
      <c r="C77" s="5"/>
    </row>
    <row r="78" spans="2:3" x14ac:dyDescent="0.4">
      <c r="B78" s="4"/>
      <c r="C78" s="5"/>
    </row>
    <row r="79" spans="2:3" x14ac:dyDescent="0.4">
      <c r="B79" s="4"/>
      <c r="C79" s="5"/>
    </row>
    <row r="80" spans="2:3" x14ac:dyDescent="0.4">
      <c r="B80" s="4"/>
      <c r="C80" s="5"/>
    </row>
    <row r="81" spans="2:3" x14ac:dyDescent="0.4">
      <c r="B81" s="4"/>
      <c r="C81" s="5"/>
    </row>
    <row r="82" spans="2:3" x14ac:dyDescent="0.4">
      <c r="B82" s="4"/>
      <c r="C82" s="5"/>
    </row>
    <row r="83" spans="2:3" x14ac:dyDescent="0.4">
      <c r="B83" s="4"/>
      <c r="C83" s="5"/>
    </row>
    <row r="84" spans="2:3" x14ac:dyDescent="0.4">
      <c r="B84" s="4"/>
      <c r="C84" s="5"/>
    </row>
    <row r="85" spans="2:3" x14ac:dyDescent="0.4">
      <c r="B85" s="4"/>
      <c r="C85" s="5"/>
    </row>
    <row r="86" spans="2:3" x14ac:dyDescent="0.4">
      <c r="B86" s="4"/>
      <c r="C86" s="5"/>
    </row>
    <row r="87" spans="2:3" x14ac:dyDescent="0.4">
      <c r="B87" s="4"/>
      <c r="C87" s="5"/>
    </row>
    <row r="88" spans="2:3" x14ac:dyDescent="0.4">
      <c r="B88" s="4"/>
      <c r="C88" s="5"/>
    </row>
    <row r="89" spans="2:3" x14ac:dyDescent="0.4">
      <c r="B89" s="4"/>
      <c r="C89" s="5"/>
    </row>
    <row r="90" spans="2:3" x14ac:dyDescent="0.4">
      <c r="B90" s="4"/>
      <c r="C90" s="5"/>
    </row>
    <row r="91" spans="2:3" x14ac:dyDescent="0.4">
      <c r="B91" s="4"/>
      <c r="C91" s="5"/>
    </row>
    <row r="92" spans="2:3" x14ac:dyDescent="0.4">
      <c r="B92" s="4"/>
      <c r="C92" s="5"/>
    </row>
    <row r="93" spans="2:3" x14ac:dyDescent="0.4">
      <c r="B93" s="4"/>
      <c r="C93" s="5"/>
    </row>
    <row r="94" spans="2:3" x14ac:dyDescent="0.4">
      <c r="B94" s="4"/>
      <c r="C94" s="5"/>
    </row>
    <row r="95" spans="2:3" x14ac:dyDescent="0.4">
      <c r="B95" s="4"/>
      <c r="C95" s="5"/>
    </row>
    <row r="96" spans="2:3" x14ac:dyDescent="0.4">
      <c r="B96" s="4"/>
      <c r="C96" s="5"/>
    </row>
    <row r="97" spans="2:3" x14ac:dyDescent="0.4">
      <c r="B97" s="4"/>
      <c r="C97" s="5"/>
    </row>
    <row r="98" spans="2:3" x14ac:dyDescent="0.4">
      <c r="B98" s="4"/>
      <c r="C98" s="5"/>
    </row>
    <row r="99" spans="2:3" x14ac:dyDescent="0.4">
      <c r="B99" s="4"/>
      <c r="C99" s="5"/>
    </row>
    <row r="100" spans="2:3" x14ac:dyDescent="0.4">
      <c r="B100" s="4"/>
      <c r="C100" s="5"/>
    </row>
    <row r="101" spans="2:3" x14ac:dyDescent="0.4">
      <c r="B101" s="4"/>
      <c r="C101" s="5"/>
    </row>
    <row r="102" spans="2:3" x14ac:dyDescent="0.4">
      <c r="B102" s="4"/>
      <c r="C102" s="5"/>
    </row>
    <row r="103" spans="2:3" x14ac:dyDescent="0.4">
      <c r="B103" s="4"/>
      <c r="C103" s="5"/>
    </row>
    <row r="104" spans="2:3" x14ac:dyDescent="0.4">
      <c r="B104" s="4"/>
      <c r="C104" s="5"/>
    </row>
    <row r="105" spans="2:3" x14ac:dyDescent="0.4">
      <c r="B105" s="4"/>
      <c r="C105" s="5"/>
    </row>
    <row r="106" spans="2:3" x14ac:dyDescent="0.4">
      <c r="B106" s="4"/>
      <c r="C106" s="5"/>
    </row>
    <row r="107" spans="2:3" x14ac:dyDescent="0.4">
      <c r="B107" s="4"/>
      <c r="C107" s="5"/>
    </row>
    <row r="108" spans="2:3" x14ac:dyDescent="0.4">
      <c r="B108" s="4"/>
      <c r="C108" s="5"/>
    </row>
    <row r="109" spans="2:3" x14ac:dyDescent="0.4">
      <c r="B109" s="4"/>
      <c r="C109" s="5"/>
    </row>
    <row r="110" spans="2:3" x14ac:dyDescent="0.4">
      <c r="B110" s="4"/>
      <c r="C110" s="5"/>
    </row>
    <row r="111" spans="2:3" x14ac:dyDescent="0.4">
      <c r="B111" s="4"/>
      <c r="C111" s="5"/>
    </row>
    <row r="112" spans="2:3" x14ac:dyDescent="0.4">
      <c r="B112" s="4"/>
      <c r="C112" s="5"/>
    </row>
    <row r="113" spans="2:3" x14ac:dyDescent="0.4">
      <c r="B113" s="4"/>
      <c r="C113" s="5"/>
    </row>
    <row r="114" spans="2:3" x14ac:dyDescent="0.4">
      <c r="B114" s="4"/>
      <c r="C114" s="5"/>
    </row>
    <row r="115" spans="2:3" x14ac:dyDescent="0.4">
      <c r="B115" s="4"/>
      <c r="C115" s="5"/>
    </row>
    <row r="116" spans="2:3" x14ac:dyDescent="0.4">
      <c r="B116" s="4"/>
      <c r="C116" s="5"/>
    </row>
    <row r="117" spans="2:3" x14ac:dyDescent="0.4">
      <c r="B117" s="4"/>
      <c r="C117" s="5"/>
    </row>
    <row r="118" spans="2:3" x14ac:dyDescent="0.4">
      <c r="B118" s="4"/>
      <c r="C118" s="5"/>
    </row>
    <row r="119" spans="2:3" x14ac:dyDescent="0.4">
      <c r="B119" s="4"/>
      <c r="C119" s="5"/>
    </row>
    <row r="120" spans="2:3" x14ac:dyDescent="0.4">
      <c r="B120" s="4"/>
      <c r="C120" s="5"/>
    </row>
    <row r="121" spans="2:3" x14ac:dyDescent="0.4">
      <c r="B121" s="4"/>
      <c r="C121" s="5"/>
    </row>
    <row r="122" spans="2:3" x14ac:dyDescent="0.4">
      <c r="B122" s="4"/>
      <c r="C122" s="5"/>
    </row>
    <row r="123" spans="2:3" x14ac:dyDescent="0.4">
      <c r="B123" s="4"/>
      <c r="C123" s="5"/>
    </row>
    <row r="124" spans="2:3" x14ac:dyDescent="0.4">
      <c r="B124" s="4"/>
      <c r="C124" s="5"/>
    </row>
    <row r="125" spans="2:3" x14ac:dyDescent="0.4">
      <c r="B125" s="4"/>
      <c r="C125" s="5"/>
    </row>
    <row r="126" spans="2:3" x14ac:dyDescent="0.4">
      <c r="B126" s="4"/>
      <c r="C126" s="5"/>
    </row>
    <row r="127" spans="2:3" x14ac:dyDescent="0.4">
      <c r="B127" s="4"/>
      <c r="C127" s="5"/>
    </row>
    <row r="128" spans="2:3" x14ac:dyDescent="0.4">
      <c r="B128" s="4"/>
      <c r="C128" s="5"/>
    </row>
    <row r="129" spans="2:3" x14ac:dyDescent="0.4">
      <c r="B129" s="4"/>
      <c r="C129" s="5"/>
    </row>
    <row r="130" spans="2:3" x14ac:dyDescent="0.4">
      <c r="B130" s="4"/>
      <c r="C130" s="5"/>
    </row>
    <row r="131" spans="2:3" x14ac:dyDescent="0.4">
      <c r="B131" s="4"/>
      <c r="C131" s="5"/>
    </row>
    <row r="132" spans="2:3" x14ac:dyDescent="0.4">
      <c r="B132" s="4"/>
      <c r="C132" s="5"/>
    </row>
    <row r="133" spans="2:3" x14ac:dyDescent="0.4">
      <c r="B133" s="4"/>
      <c r="C133" s="5"/>
    </row>
    <row r="134" spans="2:3" x14ac:dyDescent="0.4">
      <c r="B134" s="4"/>
      <c r="C134" s="5"/>
    </row>
    <row r="135" spans="2:3" x14ac:dyDescent="0.4">
      <c r="B135" s="4"/>
      <c r="C135" s="5"/>
    </row>
    <row r="136" spans="2:3" x14ac:dyDescent="0.4">
      <c r="B136" s="4"/>
      <c r="C136" s="5"/>
    </row>
    <row r="137" spans="2:3" x14ac:dyDescent="0.4">
      <c r="B137" s="4"/>
      <c r="C137" s="5"/>
    </row>
    <row r="138" spans="2:3" x14ac:dyDescent="0.4">
      <c r="B138" s="4"/>
      <c r="C138" s="5"/>
    </row>
    <row r="139" spans="2:3" x14ac:dyDescent="0.4">
      <c r="B139" s="4"/>
      <c r="C139" s="5"/>
    </row>
    <row r="140" spans="2:3" x14ac:dyDescent="0.4">
      <c r="B140" s="4"/>
      <c r="C140" s="5"/>
    </row>
    <row r="141" spans="2:3" x14ac:dyDescent="0.4">
      <c r="B141" s="4"/>
      <c r="C141" s="5"/>
    </row>
    <row r="142" spans="2:3" x14ac:dyDescent="0.4">
      <c r="B142" s="4"/>
      <c r="C142" s="5"/>
    </row>
    <row r="143" spans="2:3" x14ac:dyDescent="0.4">
      <c r="B143" s="4"/>
      <c r="C143" s="5"/>
    </row>
    <row r="144" spans="2:3" x14ac:dyDescent="0.4">
      <c r="B144" s="4"/>
      <c r="C144" s="5"/>
    </row>
    <row r="145" spans="2:3" x14ac:dyDescent="0.4">
      <c r="B145" s="4"/>
      <c r="C145" s="5"/>
    </row>
    <row r="146" spans="2:3" x14ac:dyDescent="0.4">
      <c r="B146" s="4"/>
      <c r="C146" s="5"/>
    </row>
    <row r="147" spans="2:3" x14ac:dyDescent="0.4">
      <c r="B147" s="4"/>
      <c r="C147" s="5"/>
    </row>
    <row r="148" spans="2:3" x14ac:dyDescent="0.4">
      <c r="B148" s="4"/>
      <c r="C148" s="5"/>
    </row>
    <row r="149" spans="2:3" x14ac:dyDescent="0.4">
      <c r="B149" s="4"/>
      <c r="C149" s="5"/>
    </row>
    <row r="150" spans="2:3" x14ac:dyDescent="0.4">
      <c r="B150" s="4"/>
      <c r="C150" s="5"/>
    </row>
    <row r="151" spans="2:3" x14ac:dyDescent="0.4">
      <c r="B151" s="4"/>
      <c r="C151" s="5"/>
    </row>
    <row r="152" spans="2:3" x14ac:dyDescent="0.4">
      <c r="B152" s="4"/>
      <c r="C152" s="5"/>
    </row>
    <row r="153" spans="2:3" x14ac:dyDescent="0.4">
      <c r="B153" s="4"/>
      <c r="C153" s="5"/>
    </row>
    <row r="154" spans="2:3" x14ac:dyDescent="0.4">
      <c r="B154" s="4"/>
      <c r="C154" s="5"/>
    </row>
    <row r="155" spans="2:3" x14ac:dyDescent="0.4">
      <c r="B155" s="4"/>
      <c r="C155" s="5"/>
    </row>
    <row r="156" spans="2:3" x14ac:dyDescent="0.4">
      <c r="B156" s="4"/>
      <c r="C156" s="5"/>
    </row>
    <row r="157" spans="2:3" x14ac:dyDescent="0.4">
      <c r="B157" s="4"/>
      <c r="C157" s="5"/>
    </row>
    <row r="158" spans="2:3" x14ac:dyDescent="0.4">
      <c r="B158" s="4"/>
      <c r="C158" s="5"/>
    </row>
    <row r="159" spans="2:3" x14ac:dyDescent="0.4">
      <c r="B159" s="4"/>
      <c r="C159" s="5"/>
    </row>
    <row r="160" spans="2:3" x14ac:dyDescent="0.4">
      <c r="B160" s="4"/>
      <c r="C160" s="5"/>
    </row>
    <row r="161" spans="2:3" x14ac:dyDescent="0.4">
      <c r="B161" s="4"/>
      <c r="C161" s="5"/>
    </row>
    <row r="162" spans="2:3" x14ac:dyDescent="0.4">
      <c r="B162" s="4"/>
      <c r="C162" s="5"/>
    </row>
    <row r="163" spans="2:3" x14ac:dyDescent="0.4">
      <c r="B163" s="4"/>
      <c r="C163" s="5"/>
    </row>
    <row r="164" spans="2:3" x14ac:dyDescent="0.4">
      <c r="B164" s="4"/>
      <c r="C164" s="5"/>
    </row>
    <row r="165" spans="2:3" x14ac:dyDescent="0.4">
      <c r="B165" s="4"/>
      <c r="C165" s="5"/>
    </row>
    <row r="166" spans="2:3" x14ac:dyDescent="0.4">
      <c r="B166" s="4"/>
      <c r="C166" s="5"/>
    </row>
    <row r="167" spans="2:3" x14ac:dyDescent="0.4">
      <c r="B167" s="4"/>
      <c r="C167" s="5"/>
    </row>
    <row r="168" spans="2:3" x14ac:dyDescent="0.4">
      <c r="B168" s="4"/>
      <c r="C168" s="5"/>
    </row>
    <row r="169" spans="2:3" x14ac:dyDescent="0.4">
      <c r="B169" s="4"/>
      <c r="C169" s="5"/>
    </row>
    <row r="170" spans="2:3" x14ac:dyDescent="0.4">
      <c r="B170" s="4"/>
      <c r="C170" s="5"/>
    </row>
    <row r="171" spans="2:3" x14ac:dyDescent="0.4">
      <c r="B171" s="4"/>
      <c r="C171" s="5"/>
    </row>
    <row r="172" spans="2:3" x14ac:dyDescent="0.4">
      <c r="B172" s="4"/>
      <c r="C172" s="5"/>
    </row>
    <row r="173" spans="2:3" x14ac:dyDescent="0.4">
      <c r="B173" s="4"/>
      <c r="C173" s="5"/>
    </row>
    <row r="174" spans="2:3" x14ac:dyDescent="0.4">
      <c r="B174" s="4"/>
      <c r="C174" s="5"/>
    </row>
    <row r="175" spans="2:3" x14ac:dyDescent="0.4">
      <c r="B175" s="4"/>
      <c r="C175" s="5"/>
    </row>
    <row r="176" spans="2:3" x14ac:dyDescent="0.4">
      <c r="B176" s="4"/>
      <c r="C176" s="5"/>
    </row>
    <row r="177" spans="2:3" x14ac:dyDescent="0.4">
      <c r="B177" s="4"/>
      <c r="C177" s="5"/>
    </row>
    <row r="178" spans="2:3" x14ac:dyDescent="0.4">
      <c r="B178" s="4"/>
      <c r="C178" s="5"/>
    </row>
    <row r="179" spans="2:3" x14ac:dyDescent="0.4">
      <c r="B179" s="4"/>
      <c r="C179" s="5"/>
    </row>
    <row r="180" spans="2:3" x14ac:dyDescent="0.4">
      <c r="B180" s="4"/>
      <c r="C180" s="5"/>
    </row>
    <row r="181" spans="2:3" x14ac:dyDescent="0.4">
      <c r="B181" s="4"/>
      <c r="C181" s="5"/>
    </row>
    <row r="182" spans="2:3" x14ac:dyDescent="0.4">
      <c r="B182" s="4"/>
      <c r="C182" s="5"/>
    </row>
    <row r="183" spans="2:3" x14ac:dyDescent="0.4">
      <c r="B183" s="4"/>
      <c r="C183" s="5"/>
    </row>
    <row r="184" spans="2:3" x14ac:dyDescent="0.4">
      <c r="B184" s="4"/>
      <c r="C184" s="5"/>
    </row>
    <row r="185" spans="2:3" x14ac:dyDescent="0.4">
      <c r="B185" s="4"/>
      <c r="C185" s="5"/>
    </row>
    <row r="186" spans="2:3" x14ac:dyDescent="0.4">
      <c r="B186" s="4"/>
      <c r="C186" s="5"/>
    </row>
    <row r="187" spans="2:3" x14ac:dyDescent="0.4">
      <c r="B187" s="4"/>
      <c r="C187" s="5"/>
    </row>
    <row r="188" spans="2:3" x14ac:dyDescent="0.4">
      <c r="B188" s="4"/>
      <c r="C188" s="5"/>
    </row>
    <row r="189" spans="2:3" x14ac:dyDescent="0.4">
      <c r="B189" s="4"/>
      <c r="C189" s="5"/>
    </row>
    <row r="190" spans="2:3" x14ac:dyDescent="0.4">
      <c r="B190" s="4"/>
      <c r="C190" s="5"/>
    </row>
    <row r="191" spans="2:3" x14ac:dyDescent="0.4">
      <c r="B191" s="4"/>
      <c r="C191" s="5"/>
    </row>
    <row r="192" spans="2:3" x14ac:dyDescent="0.4">
      <c r="B192" s="4"/>
      <c r="C192" s="5"/>
    </row>
    <row r="193" spans="2:3" x14ac:dyDescent="0.4">
      <c r="B193" s="4"/>
      <c r="C193" s="5"/>
    </row>
    <row r="194" spans="2:3" x14ac:dyDescent="0.4">
      <c r="B194" s="4"/>
      <c r="C194" s="5"/>
    </row>
    <row r="195" spans="2:3" x14ac:dyDescent="0.4">
      <c r="B195" s="4"/>
      <c r="C195" s="5"/>
    </row>
    <row r="196" spans="2:3" x14ac:dyDescent="0.4">
      <c r="B196" s="4"/>
      <c r="C196" s="5"/>
    </row>
    <row r="197" spans="2:3" x14ac:dyDescent="0.4">
      <c r="B197" s="6"/>
      <c r="C197" s="5"/>
    </row>
    <row r="198" spans="2:3" x14ac:dyDescent="0.4">
      <c r="B198" s="5"/>
      <c r="C198" s="5"/>
    </row>
    <row r="199" spans="2:3" x14ac:dyDescent="0.4">
      <c r="B199" s="5"/>
      <c r="C199" s="5"/>
    </row>
    <row r="200" spans="2:3" x14ac:dyDescent="0.4">
      <c r="B200" s="5"/>
      <c r="C200" s="5"/>
    </row>
    <row r="201" spans="2:3" x14ac:dyDescent="0.4">
      <c r="B201" s="5"/>
      <c r="C201" s="5"/>
    </row>
    <row r="202" spans="2:3" x14ac:dyDescent="0.4">
      <c r="B202" s="5"/>
      <c r="C202" s="5"/>
    </row>
    <row r="203" spans="2:3" x14ac:dyDescent="0.4">
      <c r="B203" s="5"/>
      <c r="C203" s="5"/>
    </row>
    <row r="204" spans="2:3" x14ac:dyDescent="0.4">
      <c r="B204" s="7"/>
      <c r="C204" s="7"/>
    </row>
    <row r="205" spans="2:3" x14ac:dyDescent="0.4">
      <c r="B205" s="7"/>
      <c r="C205" s="7"/>
    </row>
    <row r="206" spans="2:3" x14ac:dyDescent="0.4">
      <c r="B206" s="7"/>
      <c r="C206" s="7"/>
    </row>
    <row r="207" spans="2:3" x14ac:dyDescent="0.4">
      <c r="B207" s="7"/>
      <c r="C207" s="7"/>
    </row>
    <row r="208" spans="2:3" x14ac:dyDescent="0.4">
      <c r="B208" s="7"/>
      <c r="C208" s="7"/>
    </row>
    <row r="209" spans="2:3" x14ac:dyDescent="0.4">
      <c r="B209" s="7"/>
      <c r="C209" s="7"/>
    </row>
    <row r="210" spans="2:3" x14ac:dyDescent="0.4">
      <c r="B210" s="7"/>
      <c r="C210" s="7"/>
    </row>
    <row r="211" spans="2:3" x14ac:dyDescent="0.4">
      <c r="B211" s="7"/>
      <c r="C211" s="7"/>
    </row>
    <row r="212" spans="2:3" x14ac:dyDescent="0.4">
      <c r="B212" s="7"/>
      <c r="C212" s="7"/>
    </row>
    <row r="213" spans="2:3" x14ac:dyDescent="0.4">
      <c r="B213" s="7"/>
      <c r="C213" s="7"/>
    </row>
    <row r="214" spans="2:3" x14ac:dyDescent="0.4">
      <c r="B214" s="7"/>
      <c r="C214" s="7"/>
    </row>
    <row r="215" spans="2:3" x14ac:dyDescent="0.4">
      <c r="B215" s="7"/>
      <c r="C215" s="7"/>
    </row>
    <row r="216" spans="2:3" x14ac:dyDescent="0.4">
      <c r="B216" s="7"/>
      <c r="C216" s="7"/>
    </row>
    <row r="217" spans="2:3" x14ac:dyDescent="0.4">
      <c r="B217" s="7"/>
      <c r="C217" s="7"/>
    </row>
    <row r="218" spans="2:3" x14ac:dyDescent="0.4">
      <c r="B218" s="7"/>
      <c r="C218" s="7"/>
    </row>
    <row r="219" spans="2:3" x14ac:dyDescent="0.4">
      <c r="B219" s="7"/>
      <c r="C219" s="7"/>
    </row>
    <row r="220" spans="2:3" x14ac:dyDescent="0.4">
      <c r="B220" s="7"/>
      <c r="C220" s="7"/>
    </row>
    <row r="221" spans="2:3" x14ac:dyDescent="0.4">
      <c r="B221" s="7"/>
      <c r="C221" s="7"/>
    </row>
    <row r="222" spans="2:3" x14ac:dyDescent="0.4">
      <c r="B222" s="7"/>
      <c r="C222" s="7"/>
    </row>
    <row r="223" spans="2:3" x14ac:dyDescent="0.4">
      <c r="B223" s="7"/>
      <c r="C223" s="7"/>
    </row>
  </sheetData>
  <sortState xmlns:xlrd2="http://schemas.microsoft.com/office/spreadsheetml/2017/richdata2" ref="B3:D61">
    <sortCondition descending="1" ref="D3:D61"/>
  </sortState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2"/>
  <sheetViews>
    <sheetView showGridLines="0" workbookViewId="0">
      <selection activeCell="D3" sqref="D3"/>
    </sheetView>
  </sheetViews>
  <sheetFormatPr defaultColWidth="44.52734375" defaultRowHeight="12.7" x14ac:dyDescent="0.4"/>
  <cols>
    <col min="1" max="1" width="7.3515625" bestFit="1" customWidth="1"/>
    <col min="2" max="2" width="27.1171875" bestFit="1" customWidth="1"/>
    <col min="3" max="3" width="15.5859375" bestFit="1" customWidth="1"/>
    <col min="4" max="4" width="7.8203125" style="1" customWidth="1"/>
    <col min="5" max="5" width="11.17578125" customWidth="1"/>
  </cols>
  <sheetData>
    <row r="1" spans="1:5" ht="20.2" customHeight="1" x14ac:dyDescent="0.4">
      <c r="B1" s="147" t="s">
        <v>254</v>
      </c>
      <c r="C1" s="8"/>
    </row>
    <row r="2" spans="1:5" s="3" customFormat="1" ht="14.35" x14ac:dyDescent="0.5">
      <c r="A2" s="112" t="s">
        <v>240</v>
      </c>
      <c r="B2" s="9" t="s">
        <v>22</v>
      </c>
      <c r="C2" s="9" t="s">
        <v>23</v>
      </c>
      <c r="D2" s="24" t="s">
        <v>28</v>
      </c>
    </row>
    <row r="3" spans="1:5" ht="14.35" x14ac:dyDescent="0.5">
      <c r="A3" s="113">
        <v>1</v>
      </c>
      <c r="B3" s="141" t="s">
        <v>217</v>
      </c>
      <c r="C3" s="143" t="s">
        <v>52</v>
      </c>
      <c r="D3" s="45">
        <f>VLOOKUP(B3,Teams!B$2:M308,12,FALSE)</f>
        <v>466</v>
      </c>
      <c r="E3" s="53">
        <v>5</v>
      </c>
    </row>
    <row r="4" spans="1:5" ht="14.35" x14ac:dyDescent="0.5">
      <c r="A4" s="115">
        <v>2</v>
      </c>
      <c r="B4" s="116" t="s">
        <v>230</v>
      </c>
      <c r="C4" s="117" t="s">
        <v>109</v>
      </c>
      <c r="D4" s="146">
        <f>VLOOKUP(B4,Teams!B$2:M309,12,FALSE)</f>
        <v>466</v>
      </c>
      <c r="E4" s="53">
        <v>5</v>
      </c>
    </row>
    <row r="5" spans="1:5" ht="14.35" x14ac:dyDescent="0.5">
      <c r="A5" s="115">
        <v>3</v>
      </c>
      <c r="B5" s="108" t="s">
        <v>235</v>
      </c>
      <c r="C5" s="106" t="s">
        <v>110</v>
      </c>
      <c r="D5" s="146">
        <f>VLOOKUP(B5,Teams!B$2:M313,12,FALSE)</f>
        <v>461</v>
      </c>
    </row>
    <row r="6" spans="1:5" ht="14.35" x14ac:dyDescent="0.5">
      <c r="A6" s="115">
        <v>4</v>
      </c>
      <c r="B6" s="108" t="s">
        <v>190</v>
      </c>
      <c r="C6" s="106" t="s">
        <v>13</v>
      </c>
      <c r="D6" s="146">
        <f>VLOOKUP(B6,Teams!B$2:M310,12,FALSE)</f>
        <v>457</v>
      </c>
    </row>
    <row r="7" spans="1:5" ht="14.35" x14ac:dyDescent="0.5">
      <c r="A7" s="115">
        <v>5</v>
      </c>
      <c r="B7" s="116" t="s">
        <v>182</v>
      </c>
      <c r="C7" s="117" t="s">
        <v>181</v>
      </c>
      <c r="D7" s="146">
        <f>VLOOKUP(B7,Teams!B$2:M312,12,FALSE)</f>
        <v>448</v>
      </c>
    </row>
    <row r="8" spans="1:5" ht="14.35" x14ac:dyDescent="0.5">
      <c r="A8" s="115">
        <v>6</v>
      </c>
      <c r="B8" s="108" t="s">
        <v>225</v>
      </c>
      <c r="C8" s="106" t="s">
        <v>223</v>
      </c>
      <c r="D8" s="146">
        <f>VLOOKUP(B8,Teams!B$2:M315,12,FALSE)</f>
        <v>447</v>
      </c>
    </row>
    <row r="9" spans="1:5" ht="14.35" x14ac:dyDescent="0.5">
      <c r="A9" s="115">
        <v>7</v>
      </c>
      <c r="B9" s="116" t="s">
        <v>180</v>
      </c>
      <c r="C9" s="117" t="s">
        <v>5</v>
      </c>
      <c r="D9" s="146">
        <f>VLOOKUP(B9,Teams!B$2:M352,12,FALSE)</f>
        <v>442</v>
      </c>
    </row>
    <row r="10" spans="1:5" ht="14.35" x14ac:dyDescent="0.5">
      <c r="A10" s="115">
        <v>8</v>
      </c>
      <c r="B10" s="116" t="s">
        <v>216</v>
      </c>
      <c r="C10" s="117" t="s">
        <v>52</v>
      </c>
      <c r="D10" s="146">
        <f>VLOOKUP(B10,Teams!B$2:M317,12,FALSE)</f>
        <v>435</v>
      </c>
    </row>
    <row r="11" spans="1:5" ht="14.35" x14ac:dyDescent="0.5">
      <c r="A11" s="115">
        <v>9</v>
      </c>
      <c r="B11" s="116" t="s">
        <v>197</v>
      </c>
      <c r="C11" s="117" t="s">
        <v>123</v>
      </c>
      <c r="D11" s="146">
        <f>VLOOKUP(B11,Teams!B$2:M311,12,FALSE)</f>
        <v>433</v>
      </c>
    </row>
    <row r="12" spans="1:5" ht="14.35" x14ac:dyDescent="0.5">
      <c r="A12" s="115">
        <v>10</v>
      </c>
      <c r="B12" s="116" t="s">
        <v>214</v>
      </c>
      <c r="C12" s="117" t="s">
        <v>92</v>
      </c>
      <c r="D12" s="146">
        <f>VLOOKUP(B12,Teams!B$2:M330,12,FALSE)</f>
        <v>430</v>
      </c>
    </row>
    <row r="13" spans="1:5" ht="14.35" x14ac:dyDescent="0.5">
      <c r="A13" s="115">
        <v>11</v>
      </c>
      <c r="B13" s="116" t="s">
        <v>205</v>
      </c>
      <c r="C13" s="117" t="s">
        <v>5</v>
      </c>
      <c r="D13" s="146">
        <f>VLOOKUP(B13,Teams!B$2:M318,12,FALSE)</f>
        <v>428</v>
      </c>
    </row>
    <row r="14" spans="1:5" ht="14.35" x14ac:dyDescent="0.5">
      <c r="A14" s="115">
        <v>12</v>
      </c>
      <c r="B14" s="108" t="s">
        <v>137</v>
      </c>
      <c r="C14" s="106" t="s">
        <v>12</v>
      </c>
      <c r="D14" s="146">
        <f>VLOOKUP(B14,Teams!B$2:M321,12,FALSE)</f>
        <v>428</v>
      </c>
    </row>
    <row r="15" spans="1:5" ht="14.35" x14ac:dyDescent="0.5">
      <c r="A15" s="115">
        <v>13</v>
      </c>
      <c r="B15" s="116" t="s">
        <v>237</v>
      </c>
      <c r="C15" s="117" t="s">
        <v>173</v>
      </c>
      <c r="D15" s="146">
        <f>VLOOKUP(B15,Teams!B$2:M319,12,FALSE)</f>
        <v>418</v>
      </c>
    </row>
    <row r="16" spans="1:5" ht="14.35" x14ac:dyDescent="0.5">
      <c r="A16" s="115">
        <v>14</v>
      </c>
      <c r="B16" s="108" t="s">
        <v>204</v>
      </c>
      <c r="C16" s="106" t="s">
        <v>12</v>
      </c>
      <c r="D16" s="146">
        <f>VLOOKUP(B16,Teams!B$2:M327,12,FALSE)</f>
        <v>408</v>
      </c>
    </row>
    <row r="17" spans="1:4" ht="14.35" x14ac:dyDescent="0.5">
      <c r="A17" s="115">
        <v>15</v>
      </c>
      <c r="B17" s="108" t="s">
        <v>232</v>
      </c>
      <c r="C17" s="106" t="s">
        <v>17</v>
      </c>
      <c r="D17" s="146">
        <f>VLOOKUP(B17,Teams!B$2:M336,12,FALSE)</f>
        <v>408</v>
      </c>
    </row>
    <row r="18" spans="1:4" ht="14.35" x14ac:dyDescent="0.5">
      <c r="A18" s="115">
        <v>16</v>
      </c>
      <c r="B18" s="116" t="s">
        <v>234</v>
      </c>
      <c r="C18" s="117" t="s">
        <v>154</v>
      </c>
      <c r="D18" s="146">
        <f>VLOOKUP(B18,Teams!B$2:M323,12,FALSE)</f>
        <v>405</v>
      </c>
    </row>
    <row r="19" spans="1:4" ht="14.35" x14ac:dyDescent="0.5">
      <c r="A19" s="115">
        <v>17</v>
      </c>
      <c r="B19" s="116" t="s">
        <v>208</v>
      </c>
      <c r="C19" s="117" t="s">
        <v>92</v>
      </c>
      <c r="D19" s="146">
        <f>VLOOKUP(B19,Teams!B$2:M324,12,FALSE)</f>
        <v>400</v>
      </c>
    </row>
    <row r="20" spans="1:4" ht="14.35" x14ac:dyDescent="0.5">
      <c r="A20" s="115">
        <v>18</v>
      </c>
      <c r="B20" s="116" t="s">
        <v>184</v>
      </c>
      <c r="C20" s="117" t="s">
        <v>90</v>
      </c>
      <c r="D20" s="146">
        <f>VLOOKUP(B20,Teams!B$2:M354,12,FALSE)</f>
        <v>399</v>
      </c>
    </row>
    <row r="21" spans="1:4" ht="14.35" x14ac:dyDescent="0.5">
      <c r="A21" s="115">
        <v>19</v>
      </c>
      <c r="B21" s="108" t="s">
        <v>215</v>
      </c>
      <c r="C21" s="106" t="s">
        <v>94</v>
      </c>
      <c r="D21" s="146">
        <f>VLOOKUP(B21,Teams!B$2:M306,12,FALSE)</f>
        <v>390</v>
      </c>
    </row>
    <row r="22" spans="1:4" ht="14.35" x14ac:dyDescent="0.5">
      <c r="A22" s="115">
        <v>20</v>
      </c>
      <c r="B22" s="116" t="s">
        <v>206</v>
      </c>
      <c r="C22" s="117" t="s">
        <v>5</v>
      </c>
      <c r="D22" s="146">
        <f>VLOOKUP(B22,Teams!B$2:M335,12,FALSE)</f>
        <v>380</v>
      </c>
    </row>
    <row r="23" spans="1:4" ht="14.35" x14ac:dyDescent="0.5">
      <c r="A23" s="115">
        <v>21</v>
      </c>
      <c r="B23" s="108" t="s">
        <v>229</v>
      </c>
      <c r="C23" s="106" t="s">
        <v>109</v>
      </c>
      <c r="D23" s="146">
        <f>VLOOKUP(B23,Teams!B$2:M328,12,FALSE)</f>
        <v>378</v>
      </c>
    </row>
    <row r="24" spans="1:4" ht="14.35" x14ac:dyDescent="0.5">
      <c r="A24" s="115">
        <v>22</v>
      </c>
      <c r="B24" s="116" t="s">
        <v>239</v>
      </c>
      <c r="C24" s="117" t="s">
        <v>149</v>
      </c>
      <c r="D24" s="146">
        <f>VLOOKUP(B24,Teams!B$2:M326,12,FALSE)</f>
        <v>374</v>
      </c>
    </row>
    <row r="25" spans="1:4" ht="14.35" x14ac:dyDescent="0.5">
      <c r="A25" s="115">
        <v>23</v>
      </c>
      <c r="B25" s="116" t="s">
        <v>231</v>
      </c>
      <c r="C25" s="117" t="s">
        <v>109</v>
      </c>
      <c r="D25" s="146">
        <f>VLOOKUP(B25,Teams!B$2:M307,12,FALSE)</f>
        <v>369</v>
      </c>
    </row>
    <row r="26" spans="1:4" ht="14.35" x14ac:dyDescent="0.5">
      <c r="A26" s="115">
        <v>24</v>
      </c>
      <c r="B26" s="116" t="s">
        <v>196</v>
      </c>
      <c r="C26" s="117" t="s">
        <v>123</v>
      </c>
      <c r="D26" s="146">
        <f>VLOOKUP(B26,Teams!B$2:M314,12,FALSE)</f>
        <v>365</v>
      </c>
    </row>
    <row r="27" spans="1:4" ht="14.35" x14ac:dyDescent="0.5">
      <c r="A27" s="115">
        <v>25</v>
      </c>
      <c r="B27" s="116" t="s">
        <v>183</v>
      </c>
      <c r="C27" s="117" t="s">
        <v>181</v>
      </c>
      <c r="D27" s="146">
        <f>VLOOKUP(B27,Teams!B$2:M316,12,FALSE)</f>
        <v>353</v>
      </c>
    </row>
    <row r="28" spans="1:4" ht="14.35" x14ac:dyDescent="0.5">
      <c r="A28" s="115">
        <v>26</v>
      </c>
      <c r="B28" s="116" t="s">
        <v>233</v>
      </c>
      <c r="C28" s="117" t="s">
        <v>154</v>
      </c>
      <c r="D28" s="146">
        <f>VLOOKUP(B28,Teams!B$2:M350,12,FALSE)</f>
        <v>351</v>
      </c>
    </row>
    <row r="29" spans="1:4" ht="14.35" x14ac:dyDescent="0.5">
      <c r="A29" s="115">
        <v>27</v>
      </c>
      <c r="B29" s="108" t="s">
        <v>203</v>
      </c>
      <c r="C29" s="106" t="s">
        <v>147</v>
      </c>
      <c r="D29" s="146">
        <f>VLOOKUP(B29,Teams!B$2:M332,12,FALSE)</f>
        <v>345</v>
      </c>
    </row>
    <row r="30" spans="1:4" ht="14.35" x14ac:dyDescent="0.5">
      <c r="A30" s="115">
        <v>28</v>
      </c>
      <c r="B30" s="116" t="s">
        <v>200</v>
      </c>
      <c r="C30" s="117" t="s">
        <v>152</v>
      </c>
      <c r="D30" s="146">
        <f>VLOOKUP(B30,Teams!B$2:M338,12,FALSE)</f>
        <v>345</v>
      </c>
    </row>
    <row r="31" spans="1:4" ht="14.35" x14ac:dyDescent="0.5">
      <c r="A31" s="115">
        <v>29</v>
      </c>
      <c r="B31" s="108" t="s">
        <v>187</v>
      </c>
      <c r="C31" s="106" t="s">
        <v>127</v>
      </c>
      <c r="D31" s="146">
        <f>VLOOKUP(B31,Teams!B$2:M334,12,FALSE)</f>
        <v>339</v>
      </c>
    </row>
    <row r="32" spans="1:4" ht="14.35" x14ac:dyDescent="0.5">
      <c r="A32" s="115">
        <v>30</v>
      </c>
      <c r="B32" s="116" t="s">
        <v>222</v>
      </c>
      <c r="C32" s="117" t="s">
        <v>111</v>
      </c>
      <c r="D32" s="146">
        <f>VLOOKUP(B32,Teams!B$2:M339,12,FALSE)</f>
        <v>337</v>
      </c>
    </row>
    <row r="33" spans="1:4" ht="14.35" x14ac:dyDescent="0.5">
      <c r="A33" s="115">
        <v>31</v>
      </c>
      <c r="B33" s="108" t="s">
        <v>219</v>
      </c>
      <c r="C33" s="106" t="s">
        <v>130</v>
      </c>
      <c r="D33" s="146">
        <f>VLOOKUP(B33,Teams!B$2:M340,12,FALSE)</f>
        <v>333</v>
      </c>
    </row>
    <row r="34" spans="1:4" ht="14.35" x14ac:dyDescent="0.5">
      <c r="A34" s="115">
        <v>32</v>
      </c>
      <c r="B34" s="118" t="s">
        <v>198</v>
      </c>
      <c r="C34" s="115" t="s">
        <v>48</v>
      </c>
      <c r="D34" s="146">
        <f>VLOOKUP(B34,Teams!B$2:M320,12,FALSE)</f>
        <v>331</v>
      </c>
    </row>
    <row r="35" spans="1:4" ht="14.35" x14ac:dyDescent="0.5">
      <c r="A35" s="115">
        <v>33</v>
      </c>
      <c r="B35" s="108" t="s">
        <v>212</v>
      </c>
      <c r="C35" s="106" t="s">
        <v>78</v>
      </c>
      <c r="D35" s="146">
        <f>VLOOKUP(B35,Teams!B$2:M322,12,FALSE)</f>
        <v>328</v>
      </c>
    </row>
    <row r="36" spans="1:4" ht="14.35" x14ac:dyDescent="0.5">
      <c r="A36" s="115">
        <v>34</v>
      </c>
      <c r="B36" s="108" t="s">
        <v>188</v>
      </c>
      <c r="C36" s="106" t="s">
        <v>13</v>
      </c>
      <c r="D36" s="146">
        <f>VLOOKUP(B36,Teams!B$2:M341,12,FALSE)</f>
        <v>326</v>
      </c>
    </row>
    <row r="37" spans="1:4" ht="14.35" x14ac:dyDescent="0.5">
      <c r="A37" s="115">
        <v>35</v>
      </c>
      <c r="B37" s="108" t="s">
        <v>226</v>
      </c>
      <c r="C37" s="106" t="s">
        <v>135</v>
      </c>
      <c r="D37" s="146">
        <f>VLOOKUP(B37,Teams!B$2:M337,12,FALSE)</f>
        <v>325</v>
      </c>
    </row>
    <row r="38" spans="1:4" ht="14.35" x14ac:dyDescent="0.5">
      <c r="A38" s="115">
        <v>36</v>
      </c>
      <c r="B38" s="116" t="s">
        <v>236</v>
      </c>
      <c r="C38" s="117" t="s">
        <v>110</v>
      </c>
      <c r="D38" s="146">
        <f>VLOOKUP(B38,Teams!B$2:M343,12,FALSE)</f>
        <v>318</v>
      </c>
    </row>
    <row r="39" spans="1:4" ht="14.35" x14ac:dyDescent="0.5">
      <c r="A39" s="115">
        <v>37</v>
      </c>
      <c r="B39" s="118" t="s">
        <v>199</v>
      </c>
      <c r="C39" s="115" t="s">
        <v>48</v>
      </c>
      <c r="D39" s="146">
        <f>VLOOKUP(B39,Teams!B$2:M344,12,FALSE)</f>
        <v>316</v>
      </c>
    </row>
    <row r="40" spans="1:4" ht="14.35" x14ac:dyDescent="0.5">
      <c r="A40" s="115">
        <v>38</v>
      </c>
      <c r="B40" s="116" t="s">
        <v>202</v>
      </c>
      <c r="C40" s="117" t="s">
        <v>68</v>
      </c>
      <c r="D40" s="146">
        <f>VLOOKUP(B40,Teams!B$2:M342,12,FALSE)</f>
        <v>313</v>
      </c>
    </row>
    <row r="41" spans="1:4" ht="14.35" x14ac:dyDescent="0.5">
      <c r="A41" s="115">
        <v>39</v>
      </c>
      <c r="B41" s="108" t="s">
        <v>192</v>
      </c>
      <c r="C41" s="106" t="s">
        <v>56</v>
      </c>
      <c r="D41" s="146">
        <f>VLOOKUP(B41,Teams!B$2:M364,12,FALSE)</f>
        <v>304</v>
      </c>
    </row>
    <row r="42" spans="1:4" ht="14.35" x14ac:dyDescent="0.5">
      <c r="A42" s="115">
        <v>40</v>
      </c>
      <c r="B42" s="108" t="s">
        <v>207</v>
      </c>
      <c r="C42" s="106" t="s">
        <v>20</v>
      </c>
      <c r="D42" s="146">
        <f>VLOOKUP(B42,Teams!B$2:M355,12,FALSE)</f>
        <v>300</v>
      </c>
    </row>
    <row r="43" spans="1:4" ht="14.35" x14ac:dyDescent="0.5">
      <c r="A43" s="115">
        <v>41</v>
      </c>
      <c r="B43" s="108" t="s">
        <v>185</v>
      </c>
      <c r="C43" s="106" t="s">
        <v>127</v>
      </c>
      <c r="D43" s="146">
        <f>VLOOKUP(B43,Teams!B$2:M358,12,FALSE)</f>
        <v>300</v>
      </c>
    </row>
    <row r="44" spans="1:4" ht="14.35" x14ac:dyDescent="0.5">
      <c r="A44" s="115">
        <v>42</v>
      </c>
      <c r="B44" s="116" t="s">
        <v>194</v>
      </c>
      <c r="C44" s="117" t="s">
        <v>83</v>
      </c>
      <c r="D44" s="146">
        <f>VLOOKUP(B44,Teams!B$2:M331,12,FALSE)</f>
        <v>299</v>
      </c>
    </row>
    <row r="45" spans="1:4" ht="14.35" x14ac:dyDescent="0.5">
      <c r="A45" s="115">
        <v>43</v>
      </c>
      <c r="B45" s="116" t="s">
        <v>209</v>
      </c>
      <c r="C45" s="117" t="s">
        <v>210</v>
      </c>
      <c r="D45" s="146">
        <f>VLOOKUP(B45,Teams!B$2:M333,12,FALSE)</f>
        <v>293</v>
      </c>
    </row>
    <row r="46" spans="1:4" ht="14.35" x14ac:dyDescent="0.5">
      <c r="A46" s="115">
        <v>44</v>
      </c>
      <c r="B46" s="108" t="s">
        <v>179</v>
      </c>
      <c r="C46" s="106" t="s">
        <v>77</v>
      </c>
      <c r="D46" s="146">
        <f>VLOOKUP(B46,Teams!B$2:M351,12,FALSE)</f>
        <v>293</v>
      </c>
    </row>
    <row r="47" spans="1:4" ht="14.35" x14ac:dyDescent="0.5">
      <c r="A47" s="115">
        <v>45</v>
      </c>
      <c r="B47" s="116" t="s">
        <v>224</v>
      </c>
      <c r="C47" s="117" t="s">
        <v>223</v>
      </c>
      <c r="D47" s="146">
        <f>VLOOKUP(B47,Teams!B$2:M329,12,FALSE)</f>
        <v>280</v>
      </c>
    </row>
    <row r="48" spans="1:4" ht="14.35" x14ac:dyDescent="0.5">
      <c r="A48" s="115">
        <v>46</v>
      </c>
      <c r="B48" s="116" t="s">
        <v>195</v>
      </c>
      <c r="C48" s="117" t="s">
        <v>83</v>
      </c>
      <c r="D48" s="146">
        <f>VLOOKUP(B48,Teams!B$2:M360,12,FALSE)</f>
        <v>269</v>
      </c>
    </row>
    <row r="49" spans="1:4" ht="14.35" x14ac:dyDescent="0.5">
      <c r="A49" s="115">
        <v>47</v>
      </c>
      <c r="B49" s="108" t="s">
        <v>193</v>
      </c>
      <c r="C49" s="106" t="s">
        <v>66</v>
      </c>
      <c r="D49" s="146">
        <f>VLOOKUP(B49,Teams!B$2:M359,12,FALSE)</f>
        <v>265</v>
      </c>
    </row>
    <row r="50" spans="1:4" ht="14.35" x14ac:dyDescent="0.5">
      <c r="A50" s="115">
        <v>48</v>
      </c>
      <c r="B50" s="108" t="s">
        <v>238</v>
      </c>
      <c r="C50" s="106" t="s">
        <v>78</v>
      </c>
      <c r="D50" s="146">
        <f>VLOOKUP(B50,Teams!B$2:M363,12,FALSE)</f>
        <v>264</v>
      </c>
    </row>
    <row r="51" spans="1:4" ht="14.35" x14ac:dyDescent="0.5">
      <c r="A51" s="115">
        <v>49</v>
      </c>
      <c r="B51" s="116" t="s">
        <v>228</v>
      </c>
      <c r="C51" s="117" t="s">
        <v>11</v>
      </c>
      <c r="D51" s="146">
        <f>VLOOKUP(B51,Teams!B$2:M325,12,FALSE)</f>
        <v>249</v>
      </c>
    </row>
    <row r="52" spans="1:4" ht="14.35" x14ac:dyDescent="0.5">
      <c r="A52" s="115">
        <v>50</v>
      </c>
      <c r="B52" s="116" t="s">
        <v>178</v>
      </c>
      <c r="C52" s="117" t="s">
        <v>77</v>
      </c>
      <c r="D52" s="146">
        <f>VLOOKUP(B52,Teams!B$2:M357,12,FALSE)</f>
        <v>241</v>
      </c>
    </row>
    <row r="53" spans="1:4" ht="14.35" x14ac:dyDescent="0.5">
      <c r="A53" s="115">
        <v>51</v>
      </c>
      <c r="B53" s="122" t="s">
        <v>189</v>
      </c>
      <c r="C53" s="121" t="s">
        <v>13</v>
      </c>
      <c r="D53" s="146">
        <f>VLOOKUP(B53,Teams!B$2:M353,12,FALSE)</f>
        <v>239</v>
      </c>
    </row>
    <row r="54" spans="1:4" ht="14.35" x14ac:dyDescent="0.5">
      <c r="A54" s="115">
        <v>52</v>
      </c>
      <c r="B54" s="109" t="s">
        <v>201</v>
      </c>
      <c r="C54" s="107" t="s">
        <v>6</v>
      </c>
      <c r="D54" s="146">
        <f>VLOOKUP(B54,Teams!B$2:M345,12,FALSE)</f>
        <v>236</v>
      </c>
    </row>
    <row r="55" spans="1:4" ht="14.35" x14ac:dyDescent="0.5">
      <c r="A55" s="115">
        <v>53</v>
      </c>
      <c r="B55" s="109" t="s">
        <v>213</v>
      </c>
      <c r="C55" s="107" t="s">
        <v>78</v>
      </c>
      <c r="D55" s="146">
        <f>VLOOKUP(B55,Teams!B$2:M348,12,FALSE)</f>
        <v>232</v>
      </c>
    </row>
    <row r="56" spans="1:4" ht="14.35" x14ac:dyDescent="0.5">
      <c r="A56" s="115">
        <v>54</v>
      </c>
      <c r="B56" s="109" t="s">
        <v>211</v>
      </c>
      <c r="C56" s="107" t="s">
        <v>210</v>
      </c>
      <c r="D56" s="146">
        <f>VLOOKUP(B56,Teams!B$2:M347,12,FALSE)</f>
        <v>230</v>
      </c>
    </row>
    <row r="57" spans="1:4" ht="14.35" x14ac:dyDescent="0.5">
      <c r="A57" s="115">
        <v>55</v>
      </c>
      <c r="B57" s="122" t="s">
        <v>246</v>
      </c>
      <c r="C57" s="121" t="s">
        <v>105</v>
      </c>
      <c r="D57" s="146">
        <f>VLOOKUP(B57,Teams!B$2:M361,12,FALSE)</f>
        <v>227</v>
      </c>
    </row>
    <row r="58" spans="1:4" ht="14.35" x14ac:dyDescent="0.5">
      <c r="A58" s="115">
        <v>56</v>
      </c>
      <c r="B58" s="122" t="s">
        <v>177</v>
      </c>
      <c r="C58" s="121" t="s">
        <v>77</v>
      </c>
      <c r="D58" s="146">
        <f>VLOOKUP(B58,Teams!B$2:M349,12,FALSE)</f>
        <v>223</v>
      </c>
    </row>
    <row r="59" spans="1:4" ht="14.35" x14ac:dyDescent="0.5">
      <c r="A59" s="115">
        <v>57</v>
      </c>
      <c r="B59" s="109" t="s">
        <v>191</v>
      </c>
      <c r="C59" s="107" t="s">
        <v>56</v>
      </c>
      <c r="D59" s="146">
        <f>VLOOKUP(B59,Teams!B$2:M346,12,FALSE)</f>
        <v>209</v>
      </c>
    </row>
    <row r="60" spans="1:4" ht="14.35" x14ac:dyDescent="0.5">
      <c r="A60" s="115">
        <v>58</v>
      </c>
      <c r="B60" s="122" t="s">
        <v>227</v>
      </c>
      <c r="C60" s="121" t="s">
        <v>8</v>
      </c>
      <c r="D60" s="146">
        <f>VLOOKUP(B60,Teams!B$2:M356,12,FALSE)</f>
        <v>207</v>
      </c>
    </row>
    <row r="61" spans="1:4" ht="14.35" x14ac:dyDescent="0.5">
      <c r="A61" s="123">
        <v>59</v>
      </c>
      <c r="B61" s="124" t="s">
        <v>218</v>
      </c>
      <c r="C61" s="125" t="s">
        <v>52</v>
      </c>
      <c r="D61" s="14">
        <f>VLOOKUP(B61,Teams!B$2:M362,12,FALSE)</f>
        <v>183</v>
      </c>
    </row>
    <row r="62" spans="1:4" x14ac:dyDescent="0.4">
      <c r="B62" s="4"/>
      <c r="C62" s="5"/>
    </row>
    <row r="63" spans="1:4" x14ac:dyDescent="0.4">
      <c r="B63" s="4"/>
      <c r="C63" s="5"/>
    </row>
    <row r="64" spans="1:4" x14ac:dyDescent="0.4">
      <c r="B64" s="4"/>
      <c r="C64" s="5"/>
    </row>
    <row r="65" spans="2:3" x14ac:dyDescent="0.4">
      <c r="B65" s="4"/>
      <c r="C65" s="5"/>
    </row>
    <row r="66" spans="2:3" x14ac:dyDescent="0.4">
      <c r="B66" s="4"/>
      <c r="C66" s="5"/>
    </row>
    <row r="67" spans="2:3" x14ac:dyDescent="0.4">
      <c r="B67" s="4"/>
      <c r="C67" s="5"/>
    </row>
    <row r="68" spans="2:3" x14ac:dyDescent="0.4">
      <c r="B68" s="4"/>
      <c r="C68" s="5"/>
    </row>
    <row r="69" spans="2:3" x14ac:dyDescent="0.4">
      <c r="B69" s="4"/>
      <c r="C69" s="5"/>
    </row>
    <row r="70" spans="2:3" x14ac:dyDescent="0.4">
      <c r="B70" s="4"/>
      <c r="C70" s="5"/>
    </row>
    <row r="71" spans="2:3" x14ac:dyDescent="0.4">
      <c r="B71" s="4"/>
      <c r="C71" s="5"/>
    </row>
    <row r="72" spans="2:3" x14ac:dyDescent="0.4">
      <c r="B72" s="4"/>
      <c r="C72" s="5"/>
    </row>
    <row r="73" spans="2:3" x14ac:dyDescent="0.4">
      <c r="B73" s="4"/>
      <c r="C73" s="5"/>
    </row>
    <row r="74" spans="2:3" x14ac:dyDescent="0.4">
      <c r="B74" s="4"/>
      <c r="C74" s="5"/>
    </row>
    <row r="75" spans="2:3" x14ac:dyDescent="0.4">
      <c r="B75" s="4"/>
      <c r="C75" s="5"/>
    </row>
    <row r="76" spans="2:3" x14ac:dyDescent="0.4">
      <c r="B76" s="4"/>
      <c r="C76" s="5"/>
    </row>
    <row r="77" spans="2:3" x14ac:dyDescent="0.4">
      <c r="B77" s="4"/>
      <c r="C77" s="5"/>
    </row>
    <row r="78" spans="2:3" x14ac:dyDescent="0.4">
      <c r="B78" s="4"/>
      <c r="C78" s="5"/>
    </row>
    <row r="79" spans="2:3" x14ac:dyDescent="0.4">
      <c r="B79" s="4"/>
      <c r="C79" s="5"/>
    </row>
    <row r="80" spans="2:3" x14ac:dyDescent="0.4">
      <c r="B80" s="4"/>
      <c r="C80" s="5"/>
    </row>
    <row r="81" spans="2:3" x14ac:dyDescent="0.4">
      <c r="B81" s="4"/>
      <c r="C81" s="5"/>
    </row>
    <row r="82" spans="2:3" x14ac:dyDescent="0.4">
      <c r="B82" s="4"/>
      <c r="C82" s="5"/>
    </row>
    <row r="83" spans="2:3" x14ac:dyDescent="0.4">
      <c r="B83" s="4"/>
      <c r="C83" s="5"/>
    </row>
    <row r="84" spans="2:3" x14ac:dyDescent="0.4">
      <c r="B84" s="4"/>
      <c r="C84" s="5"/>
    </row>
    <row r="85" spans="2:3" x14ac:dyDescent="0.4">
      <c r="B85" s="4"/>
      <c r="C85" s="5"/>
    </row>
    <row r="86" spans="2:3" x14ac:dyDescent="0.4">
      <c r="B86" s="4"/>
      <c r="C86" s="5"/>
    </row>
    <row r="87" spans="2:3" x14ac:dyDescent="0.4">
      <c r="B87" s="4"/>
      <c r="C87" s="5"/>
    </row>
    <row r="88" spans="2:3" x14ac:dyDescent="0.4">
      <c r="B88" s="4"/>
      <c r="C88" s="5"/>
    </row>
    <row r="89" spans="2:3" x14ac:dyDescent="0.4">
      <c r="B89" s="4"/>
      <c r="C89" s="5"/>
    </row>
    <row r="90" spans="2:3" x14ac:dyDescent="0.4">
      <c r="B90" s="4"/>
      <c r="C90" s="5"/>
    </row>
    <row r="91" spans="2:3" x14ac:dyDescent="0.4">
      <c r="B91" s="4"/>
      <c r="C91" s="5"/>
    </row>
    <row r="92" spans="2:3" x14ac:dyDescent="0.4">
      <c r="B92" s="4"/>
      <c r="C92" s="5"/>
    </row>
    <row r="93" spans="2:3" x14ac:dyDescent="0.4">
      <c r="B93" s="4"/>
      <c r="C93" s="5"/>
    </row>
    <row r="94" spans="2:3" x14ac:dyDescent="0.4">
      <c r="B94" s="4"/>
      <c r="C94" s="5"/>
    </row>
    <row r="95" spans="2:3" x14ac:dyDescent="0.4">
      <c r="B95" s="4"/>
      <c r="C95" s="5"/>
    </row>
    <row r="96" spans="2:3" x14ac:dyDescent="0.4">
      <c r="B96" s="4"/>
      <c r="C96" s="5"/>
    </row>
    <row r="97" spans="2:3" x14ac:dyDescent="0.4">
      <c r="B97" s="4"/>
      <c r="C97" s="5"/>
    </row>
    <row r="98" spans="2:3" x14ac:dyDescent="0.4">
      <c r="B98" s="4"/>
      <c r="C98" s="5"/>
    </row>
    <row r="99" spans="2:3" x14ac:dyDescent="0.4">
      <c r="B99" s="4"/>
      <c r="C99" s="5"/>
    </row>
    <row r="100" spans="2:3" x14ac:dyDescent="0.4">
      <c r="B100" s="4"/>
      <c r="C100" s="5"/>
    </row>
    <row r="101" spans="2:3" x14ac:dyDescent="0.4">
      <c r="B101" s="4"/>
      <c r="C101" s="5"/>
    </row>
    <row r="102" spans="2:3" x14ac:dyDescent="0.4">
      <c r="B102" s="4"/>
      <c r="C102" s="5"/>
    </row>
    <row r="103" spans="2:3" x14ac:dyDescent="0.4">
      <c r="B103" s="4"/>
      <c r="C103" s="5"/>
    </row>
    <row r="104" spans="2:3" x14ac:dyDescent="0.4">
      <c r="B104" s="4"/>
      <c r="C104" s="5"/>
    </row>
    <row r="105" spans="2:3" x14ac:dyDescent="0.4">
      <c r="B105" s="4"/>
      <c r="C105" s="5"/>
    </row>
    <row r="106" spans="2:3" x14ac:dyDescent="0.4">
      <c r="B106" s="4"/>
      <c r="C106" s="5"/>
    </row>
    <row r="107" spans="2:3" x14ac:dyDescent="0.4">
      <c r="B107" s="4"/>
      <c r="C107" s="5"/>
    </row>
    <row r="108" spans="2:3" x14ac:dyDescent="0.4">
      <c r="B108" s="4"/>
      <c r="C108" s="5"/>
    </row>
    <row r="109" spans="2:3" x14ac:dyDescent="0.4">
      <c r="B109" s="4"/>
      <c r="C109" s="5"/>
    </row>
    <row r="110" spans="2:3" x14ac:dyDescent="0.4">
      <c r="B110" s="4"/>
      <c r="C110" s="5"/>
    </row>
    <row r="111" spans="2:3" x14ac:dyDescent="0.4">
      <c r="B111" s="4"/>
      <c r="C111" s="5"/>
    </row>
    <row r="112" spans="2:3" x14ac:dyDescent="0.4">
      <c r="B112" s="4"/>
      <c r="C112" s="5"/>
    </row>
    <row r="113" spans="2:3" x14ac:dyDescent="0.4">
      <c r="B113" s="4"/>
      <c r="C113" s="5"/>
    </row>
    <row r="114" spans="2:3" x14ac:dyDescent="0.4">
      <c r="B114" s="4"/>
      <c r="C114" s="5"/>
    </row>
    <row r="115" spans="2:3" x14ac:dyDescent="0.4">
      <c r="B115" s="4"/>
      <c r="C115" s="5"/>
    </row>
    <row r="116" spans="2:3" x14ac:dyDescent="0.4">
      <c r="B116" s="4"/>
      <c r="C116" s="5"/>
    </row>
    <row r="117" spans="2:3" x14ac:dyDescent="0.4">
      <c r="B117" s="4"/>
      <c r="C117" s="5"/>
    </row>
    <row r="118" spans="2:3" x14ac:dyDescent="0.4">
      <c r="B118" s="4"/>
      <c r="C118" s="5"/>
    </row>
    <row r="119" spans="2:3" x14ac:dyDescent="0.4">
      <c r="B119" s="4"/>
      <c r="C119" s="5"/>
    </row>
    <row r="120" spans="2:3" x14ac:dyDescent="0.4">
      <c r="B120" s="4"/>
      <c r="C120" s="5"/>
    </row>
    <row r="121" spans="2:3" x14ac:dyDescent="0.4">
      <c r="B121" s="4"/>
      <c r="C121" s="5"/>
    </row>
    <row r="122" spans="2:3" x14ac:dyDescent="0.4">
      <c r="B122" s="4"/>
      <c r="C122" s="5"/>
    </row>
    <row r="123" spans="2:3" x14ac:dyDescent="0.4">
      <c r="B123" s="4"/>
      <c r="C123" s="5"/>
    </row>
    <row r="124" spans="2:3" x14ac:dyDescent="0.4">
      <c r="B124" s="4"/>
      <c r="C124" s="5"/>
    </row>
    <row r="125" spans="2:3" x14ac:dyDescent="0.4">
      <c r="B125" s="4"/>
      <c r="C125" s="5"/>
    </row>
    <row r="126" spans="2:3" x14ac:dyDescent="0.4">
      <c r="B126" s="4"/>
      <c r="C126" s="5"/>
    </row>
    <row r="127" spans="2:3" x14ac:dyDescent="0.4">
      <c r="B127" s="4"/>
      <c r="C127" s="5"/>
    </row>
    <row r="128" spans="2:3" x14ac:dyDescent="0.4">
      <c r="B128" s="4"/>
      <c r="C128" s="5"/>
    </row>
    <row r="129" spans="2:3" x14ac:dyDescent="0.4">
      <c r="B129" s="4"/>
      <c r="C129" s="5"/>
    </row>
    <row r="130" spans="2:3" x14ac:dyDescent="0.4">
      <c r="B130" s="4"/>
      <c r="C130" s="5"/>
    </row>
    <row r="131" spans="2:3" x14ac:dyDescent="0.4">
      <c r="B131" s="4"/>
      <c r="C131" s="5"/>
    </row>
    <row r="132" spans="2:3" x14ac:dyDescent="0.4">
      <c r="B132" s="4"/>
      <c r="C132" s="5"/>
    </row>
    <row r="133" spans="2:3" x14ac:dyDescent="0.4">
      <c r="B133" s="4"/>
      <c r="C133" s="5"/>
    </row>
    <row r="134" spans="2:3" x14ac:dyDescent="0.4">
      <c r="B134" s="4"/>
      <c r="C134" s="5"/>
    </row>
    <row r="135" spans="2:3" x14ac:dyDescent="0.4">
      <c r="B135" s="4"/>
      <c r="C135" s="5"/>
    </row>
    <row r="136" spans="2:3" x14ac:dyDescent="0.4">
      <c r="B136" s="4"/>
      <c r="C136" s="5"/>
    </row>
    <row r="137" spans="2:3" x14ac:dyDescent="0.4">
      <c r="B137" s="4"/>
      <c r="C137" s="5"/>
    </row>
    <row r="138" spans="2:3" x14ac:dyDescent="0.4">
      <c r="B138" s="4"/>
      <c r="C138" s="5"/>
    </row>
    <row r="139" spans="2:3" x14ac:dyDescent="0.4">
      <c r="B139" s="4"/>
      <c r="C139" s="5"/>
    </row>
    <row r="140" spans="2:3" x14ac:dyDescent="0.4">
      <c r="B140" s="4"/>
      <c r="C140" s="5"/>
    </row>
    <row r="141" spans="2:3" x14ac:dyDescent="0.4">
      <c r="B141" s="4"/>
      <c r="C141" s="5"/>
    </row>
    <row r="142" spans="2:3" x14ac:dyDescent="0.4">
      <c r="B142" s="4"/>
      <c r="C142" s="5"/>
    </row>
    <row r="143" spans="2:3" x14ac:dyDescent="0.4">
      <c r="B143" s="4"/>
      <c r="C143" s="5"/>
    </row>
    <row r="144" spans="2:3" x14ac:dyDescent="0.4">
      <c r="B144" s="4"/>
      <c r="C144" s="5"/>
    </row>
    <row r="145" spans="2:3" x14ac:dyDescent="0.4">
      <c r="B145" s="4"/>
      <c r="C145" s="5"/>
    </row>
    <row r="146" spans="2:3" x14ac:dyDescent="0.4">
      <c r="B146" s="4"/>
      <c r="C146" s="5"/>
    </row>
    <row r="147" spans="2:3" x14ac:dyDescent="0.4">
      <c r="B147" s="4"/>
      <c r="C147" s="5"/>
    </row>
    <row r="148" spans="2:3" x14ac:dyDescent="0.4">
      <c r="B148" s="4"/>
      <c r="C148" s="5"/>
    </row>
    <row r="149" spans="2:3" x14ac:dyDescent="0.4">
      <c r="B149" s="4"/>
      <c r="C149" s="5"/>
    </row>
    <row r="150" spans="2:3" x14ac:dyDescent="0.4">
      <c r="B150" s="4"/>
      <c r="C150" s="5"/>
    </row>
    <row r="151" spans="2:3" x14ac:dyDescent="0.4">
      <c r="B151" s="4"/>
      <c r="C151" s="5"/>
    </row>
    <row r="152" spans="2:3" x14ac:dyDescent="0.4">
      <c r="B152" s="4"/>
      <c r="C152" s="5"/>
    </row>
    <row r="153" spans="2:3" x14ac:dyDescent="0.4">
      <c r="B153" s="4"/>
      <c r="C153" s="5"/>
    </row>
    <row r="154" spans="2:3" x14ac:dyDescent="0.4">
      <c r="B154" s="4"/>
      <c r="C154" s="5"/>
    </row>
    <row r="155" spans="2:3" x14ac:dyDescent="0.4">
      <c r="B155" s="4"/>
      <c r="C155" s="5"/>
    </row>
    <row r="156" spans="2:3" x14ac:dyDescent="0.4">
      <c r="B156" s="4"/>
      <c r="C156" s="5"/>
    </row>
    <row r="157" spans="2:3" x14ac:dyDescent="0.4">
      <c r="B157" s="4"/>
      <c r="C157" s="5"/>
    </row>
    <row r="158" spans="2:3" x14ac:dyDescent="0.4">
      <c r="B158" s="4"/>
      <c r="C158" s="5"/>
    </row>
    <row r="159" spans="2:3" x14ac:dyDescent="0.4">
      <c r="B159" s="4"/>
      <c r="C159" s="5"/>
    </row>
    <row r="160" spans="2:3" x14ac:dyDescent="0.4">
      <c r="B160" s="4"/>
      <c r="C160" s="5"/>
    </row>
    <row r="161" spans="2:3" x14ac:dyDescent="0.4">
      <c r="B161" s="4"/>
      <c r="C161" s="5"/>
    </row>
    <row r="162" spans="2:3" x14ac:dyDescent="0.4">
      <c r="B162" s="4"/>
      <c r="C162" s="5"/>
    </row>
    <row r="163" spans="2:3" x14ac:dyDescent="0.4">
      <c r="B163" s="4"/>
      <c r="C163" s="5"/>
    </row>
    <row r="164" spans="2:3" x14ac:dyDescent="0.4">
      <c r="B164" s="4"/>
      <c r="C164" s="5"/>
    </row>
    <row r="165" spans="2:3" x14ac:dyDescent="0.4">
      <c r="B165" s="4"/>
      <c r="C165" s="5"/>
    </row>
    <row r="166" spans="2:3" x14ac:dyDescent="0.4">
      <c r="B166" s="4"/>
      <c r="C166" s="5"/>
    </row>
    <row r="167" spans="2:3" x14ac:dyDescent="0.4">
      <c r="B167" s="4"/>
      <c r="C167" s="5"/>
    </row>
    <row r="168" spans="2:3" x14ac:dyDescent="0.4">
      <c r="B168" s="4"/>
      <c r="C168" s="5"/>
    </row>
    <row r="169" spans="2:3" x14ac:dyDescent="0.4">
      <c r="B169" s="4"/>
      <c r="C169" s="5"/>
    </row>
    <row r="170" spans="2:3" x14ac:dyDescent="0.4">
      <c r="B170" s="4"/>
      <c r="C170" s="5"/>
    </row>
    <row r="171" spans="2:3" x14ac:dyDescent="0.4">
      <c r="B171" s="4"/>
      <c r="C171" s="5"/>
    </row>
    <row r="172" spans="2:3" x14ac:dyDescent="0.4">
      <c r="B172" s="4"/>
      <c r="C172" s="5"/>
    </row>
    <row r="173" spans="2:3" x14ac:dyDescent="0.4">
      <c r="B173" s="4"/>
      <c r="C173" s="5"/>
    </row>
    <row r="174" spans="2:3" x14ac:dyDescent="0.4">
      <c r="B174" s="4"/>
      <c r="C174" s="5"/>
    </row>
    <row r="175" spans="2:3" x14ac:dyDescent="0.4">
      <c r="B175" s="4"/>
      <c r="C175" s="5"/>
    </row>
    <row r="176" spans="2:3" x14ac:dyDescent="0.4">
      <c r="B176" s="4"/>
      <c r="C176" s="5"/>
    </row>
    <row r="177" spans="2:3" x14ac:dyDescent="0.4">
      <c r="B177" s="4"/>
      <c r="C177" s="5"/>
    </row>
    <row r="178" spans="2:3" x14ac:dyDescent="0.4">
      <c r="B178" s="4"/>
      <c r="C178" s="5"/>
    </row>
    <row r="179" spans="2:3" x14ac:dyDescent="0.4">
      <c r="B179" s="4"/>
      <c r="C179" s="5"/>
    </row>
    <row r="180" spans="2:3" x14ac:dyDescent="0.4">
      <c r="B180" s="4"/>
      <c r="C180" s="5"/>
    </row>
    <row r="181" spans="2:3" x14ac:dyDescent="0.4">
      <c r="B181" s="4"/>
      <c r="C181" s="5"/>
    </row>
    <row r="182" spans="2:3" x14ac:dyDescent="0.4">
      <c r="B182" s="4"/>
      <c r="C182" s="5"/>
    </row>
    <row r="183" spans="2:3" x14ac:dyDescent="0.4">
      <c r="B183" s="4"/>
      <c r="C183" s="5"/>
    </row>
    <row r="184" spans="2:3" x14ac:dyDescent="0.4">
      <c r="B184" s="4"/>
      <c r="C184" s="5"/>
    </row>
    <row r="185" spans="2:3" x14ac:dyDescent="0.4">
      <c r="B185" s="4"/>
      <c r="C185" s="5"/>
    </row>
    <row r="186" spans="2:3" x14ac:dyDescent="0.4">
      <c r="B186" s="4"/>
      <c r="C186" s="5"/>
    </row>
    <row r="187" spans="2:3" x14ac:dyDescent="0.4">
      <c r="B187" s="4"/>
      <c r="C187" s="5"/>
    </row>
    <row r="188" spans="2:3" x14ac:dyDescent="0.4">
      <c r="B188" s="4"/>
      <c r="C188" s="5"/>
    </row>
    <row r="189" spans="2:3" x14ac:dyDescent="0.4">
      <c r="B189" s="4"/>
      <c r="C189" s="5"/>
    </row>
    <row r="190" spans="2:3" x14ac:dyDescent="0.4">
      <c r="B190" s="4"/>
      <c r="C190" s="5"/>
    </row>
    <row r="191" spans="2:3" x14ac:dyDescent="0.4">
      <c r="B191" s="4"/>
      <c r="C191" s="5"/>
    </row>
    <row r="192" spans="2:3" x14ac:dyDescent="0.4">
      <c r="B192" s="4"/>
      <c r="C192" s="5"/>
    </row>
    <row r="193" spans="2:3" x14ac:dyDescent="0.4">
      <c r="B193" s="4"/>
      <c r="C193" s="5"/>
    </row>
    <row r="194" spans="2:3" x14ac:dyDescent="0.4">
      <c r="B194" s="4"/>
      <c r="C194" s="5"/>
    </row>
    <row r="195" spans="2:3" x14ac:dyDescent="0.4">
      <c r="B195" s="4"/>
      <c r="C195" s="5"/>
    </row>
    <row r="196" spans="2:3" x14ac:dyDescent="0.4">
      <c r="B196" s="6"/>
      <c r="C196" s="5"/>
    </row>
    <row r="197" spans="2:3" x14ac:dyDescent="0.4">
      <c r="B197" s="5"/>
      <c r="C197" s="5"/>
    </row>
    <row r="198" spans="2:3" x14ac:dyDescent="0.4">
      <c r="B198" s="5"/>
      <c r="C198" s="5"/>
    </row>
    <row r="199" spans="2:3" x14ac:dyDescent="0.4">
      <c r="B199" s="5"/>
      <c r="C199" s="5"/>
    </row>
    <row r="200" spans="2:3" x14ac:dyDescent="0.4">
      <c r="B200" s="5"/>
      <c r="C200" s="5"/>
    </row>
    <row r="201" spans="2:3" x14ac:dyDescent="0.4">
      <c r="B201" s="5"/>
      <c r="C201" s="5"/>
    </row>
    <row r="202" spans="2:3" x14ac:dyDescent="0.4">
      <c r="B202" s="5"/>
      <c r="C202" s="5"/>
    </row>
    <row r="203" spans="2:3" x14ac:dyDescent="0.4">
      <c r="B203" s="7"/>
      <c r="C203" s="7"/>
    </row>
    <row r="204" spans="2:3" x14ac:dyDescent="0.4">
      <c r="B204" s="7"/>
      <c r="C204" s="7"/>
    </row>
    <row r="205" spans="2:3" x14ac:dyDescent="0.4">
      <c r="B205" s="7"/>
      <c r="C205" s="7"/>
    </row>
    <row r="206" spans="2:3" x14ac:dyDescent="0.4">
      <c r="B206" s="7"/>
      <c r="C206" s="7"/>
    </row>
    <row r="207" spans="2:3" x14ac:dyDescent="0.4">
      <c r="B207" s="7"/>
      <c r="C207" s="7"/>
    </row>
    <row r="208" spans="2:3" x14ac:dyDescent="0.4">
      <c r="B208" s="7"/>
      <c r="C208" s="7"/>
    </row>
    <row r="209" spans="2:3" x14ac:dyDescent="0.4">
      <c r="B209" s="7"/>
      <c r="C209" s="7"/>
    </row>
    <row r="210" spans="2:3" x14ac:dyDescent="0.4">
      <c r="B210" s="7"/>
      <c r="C210" s="7"/>
    </row>
    <row r="211" spans="2:3" x14ac:dyDescent="0.4">
      <c r="B211" s="7"/>
      <c r="C211" s="7"/>
    </row>
    <row r="212" spans="2:3" x14ac:dyDescent="0.4">
      <c r="B212" s="7"/>
      <c r="C212" s="7"/>
    </row>
    <row r="213" spans="2:3" x14ac:dyDescent="0.4">
      <c r="B213" s="7"/>
      <c r="C213" s="7"/>
    </row>
    <row r="214" spans="2:3" x14ac:dyDescent="0.4">
      <c r="B214" s="7"/>
      <c r="C214" s="7"/>
    </row>
    <row r="215" spans="2:3" x14ac:dyDescent="0.4">
      <c r="B215" s="7"/>
      <c r="C215" s="7"/>
    </row>
    <row r="216" spans="2:3" x14ac:dyDescent="0.4">
      <c r="B216" s="7"/>
      <c r="C216" s="7"/>
    </row>
    <row r="217" spans="2:3" x14ac:dyDescent="0.4">
      <c r="B217" s="7"/>
      <c r="C217" s="7"/>
    </row>
    <row r="218" spans="2:3" x14ac:dyDescent="0.4">
      <c r="B218" s="7"/>
      <c r="C218" s="7"/>
    </row>
    <row r="219" spans="2:3" x14ac:dyDescent="0.4">
      <c r="B219" s="7"/>
      <c r="C219" s="7"/>
    </row>
    <row r="220" spans="2:3" x14ac:dyDescent="0.4">
      <c r="B220" s="7"/>
      <c r="C220" s="7"/>
    </row>
    <row r="221" spans="2:3" x14ac:dyDescent="0.4">
      <c r="B221" s="7"/>
      <c r="C221" s="7"/>
    </row>
    <row r="222" spans="2:3" x14ac:dyDescent="0.4">
      <c r="B222" s="7"/>
      <c r="C222" s="7"/>
    </row>
  </sheetData>
  <sortState xmlns:xlrd2="http://schemas.microsoft.com/office/spreadsheetml/2017/richdata2" ref="B3:D61">
    <sortCondition descending="1" ref="D3:D61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2"/>
  <sheetViews>
    <sheetView showGridLines="0" workbookViewId="0">
      <selection activeCell="D3" sqref="D3"/>
    </sheetView>
  </sheetViews>
  <sheetFormatPr defaultColWidth="44.52734375" defaultRowHeight="12.7" x14ac:dyDescent="0.4"/>
  <cols>
    <col min="1" max="1" width="9.5859375" bestFit="1" customWidth="1"/>
    <col min="2" max="2" width="24.17578125" customWidth="1"/>
    <col min="3" max="3" width="17.64453125" style="1" customWidth="1"/>
    <col min="4" max="4" width="11.17578125" customWidth="1"/>
  </cols>
  <sheetData>
    <row r="1" spans="1:4" ht="13.7" x14ac:dyDescent="0.4">
      <c r="A1" s="8" t="s">
        <v>259</v>
      </c>
      <c r="B1" s="8" t="s">
        <v>260</v>
      </c>
    </row>
    <row r="2" spans="1:4" ht="14.35" x14ac:dyDescent="0.5">
      <c r="A2" s="112" t="s">
        <v>240</v>
      </c>
      <c r="B2" s="9" t="s">
        <v>22</v>
      </c>
      <c r="C2" s="9" t="s">
        <v>23</v>
      </c>
      <c r="D2" s="24" t="s">
        <v>28</v>
      </c>
    </row>
    <row r="3" spans="1:4" ht="14.35" x14ac:dyDescent="0.5">
      <c r="A3" s="113">
        <v>1</v>
      </c>
      <c r="B3" s="141" t="s">
        <v>215</v>
      </c>
      <c r="C3" s="143" t="s">
        <v>94</v>
      </c>
      <c r="D3" s="45">
        <f>VLOOKUP(B3,Teams!B$2:O327,14,FALSE)</f>
        <v>475</v>
      </c>
    </row>
    <row r="4" spans="1:4" ht="14.35" x14ac:dyDescent="0.5">
      <c r="A4" s="115">
        <v>2</v>
      </c>
      <c r="B4" s="116" t="s">
        <v>230</v>
      </c>
      <c r="C4" s="117" t="s">
        <v>109</v>
      </c>
      <c r="D4" s="146">
        <f>VLOOKUP(B4,Teams!B$2:O310,14,FALSE)</f>
        <v>471</v>
      </c>
    </row>
    <row r="5" spans="1:4" ht="14.35" x14ac:dyDescent="0.5">
      <c r="A5" s="115">
        <v>3</v>
      </c>
      <c r="B5" s="116" t="s">
        <v>231</v>
      </c>
      <c r="C5" s="117" t="s">
        <v>109</v>
      </c>
      <c r="D5" s="146">
        <f>VLOOKUP(B5,Teams!B$2:O331,14,FALSE)</f>
        <v>463</v>
      </c>
    </row>
    <row r="6" spans="1:4" ht="14.35" x14ac:dyDescent="0.5">
      <c r="A6" s="115">
        <v>4</v>
      </c>
      <c r="B6" s="108" t="s">
        <v>217</v>
      </c>
      <c r="C6" s="106" t="s">
        <v>52</v>
      </c>
      <c r="D6" s="146">
        <f>VLOOKUP(B6,Teams!B$2:O309,14,FALSE)</f>
        <v>462</v>
      </c>
    </row>
    <row r="7" spans="1:4" ht="14.35" x14ac:dyDescent="0.5">
      <c r="A7" s="115">
        <v>5</v>
      </c>
      <c r="B7" s="116" t="s">
        <v>216</v>
      </c>
      <c r="C7" s="117" t="s">
        <v>52</v>
      </c>
      <c r="D7" s="146">
        <f>VLOOKUP(B7,Teams!B$2:O316,14,FALSE)</f>
        <v>445</v>
      </c>
    </row>
    <row r="8" spans="1:4" ht="14.35" x14ac:dyDescent="0.5">
      <c r="A8" s="115">
        <v>6</v>
      </c>
      <c r="B8" s="116" t="s">
        <v>196</v>
      </c>
      <c r="C8" s="117" t="s">
        <v>123</v>
      </c>
      <c r="D8" s="146">
        <f>VLOOKUP(B8,Teams!B$2:O332,14,FALSE)</f>
        <v>439</v>
      </c>
    </row>
    <row r="9" spans="1:4" ht="14.35" x14ac:dyDescent="0.5">
      <c r="A9" s="115">
        <v>7</v>
      </c>
      <c r="B9" s="108" t="s">
        <v>187</v>
      </c>
      <c r="C9" s="106" t="s">
        <v>127</v>
      </c>
      <c r="D9" s="146">
        <f>VLOOKUP(B9,Teams!B$2:O337,14,FALSE)</f>
        <v>425</v>
      </c>
    </row>
    <row r="10" spans="1:4" ht="14.35" x14ac:dyDescent="0.5">
      <c r="A10" s="115">
        <v>8</v>
      </c>
      <c r="B10" s="108" t="s">
        <v>232</v>
      </c>
      <c r="C10" s="106" t="s">
        <v>17</v>
      </c>
      <c r="D10" s="146">
        <f>VLOOKUP(B10,Teams!B$2:O323,14,FALSE)</f>
        <v>423</v>
      </c>
    </row>
    <row r="11" spans="1:4" ht="14.35" x14ac:dyDescent="0.5">
      <c r="A11" s="115">
        <v>9</v>
      </c>
      <c r="B11" s="118" t="s">
        <v>198</v>
      </c>
      <c r="C11" s="115" t="s">
        <v>48</v>
      </c>
      <c r="D11" s="146">
        <f>VLOOKUP(B11,Teams!B$2:O340,14,FALSE)</f>
        <v>416</v>
      </c>
    </row>
    <row r="12" spans="1:4" ht="14.35" x14ac:dyDescent="0.5">
      <c r="A12" s="115">
        <v>10</v>
      </c>
      <c r="B12" s="116" t="s">
        <v>184</v>
      </c>
      <c r="C12" s="117" t="s">
        <v>90</v>
      </c>
      <c r="D12" s="146">
        <f>VLOOKUP(B12,Teams!B$2:O326,14,FALSE)</f>
        <v>415</v>
      </c>
    </row>
    <row r="13" spans="1:4" ht="14.35" x14ac:dyDescent="0.5">
      <c r="A13" s="115">
        <v>11</v>
      </c>
      <c r="B13" s="116" t="s">
        <v>208</v>
      </c>
      <c r="C13" s="117" t="s">
        <v>92</v>
      </c>
      <c r="D13" s="146">
        <f>VLOOKUP(B13,Teams!B$2:O325,14,FALSE)</f>
        <v>411</v>
      </c>
    </row>
    <row r="14" spans="1:4" ht="14.35" x14ac:dyDescent="0.5">
      <c r="A14" s="115">
        <v>12</v>
      </c>
      <c r="B14" s="108" t="s">
        <v>212</v>
      </c>
      <c r="C14" s="106" t="s">
        <v>78</v>
      </c>
      <c r="D14" s="146">
        <f>VLOOKUP(B14,Teams!B$2:O341,14,FALSE)</f>
        <v>411</v>
      </c>
    </row>
    <row r="15" spans="1:4" ht="14.35" x14ac:dyDescent="0.5">
      <c r="A15" s="115">
        <v>13</v>
      </c>
      <c r="B15" s="116" t="s">
        <v>239</v>
      </c>
      <c r="C15" s="117" t="s">
        <v>149</v>
      </c>
      <c r="D15" s="146">
        <f>VLOOKUP(B15,Teams!B$2:O330,14,FALSE)</f>
        <v>382</v>
      </c>
    </row>
    <row r="16" spans="1:4" ht="14.35" x14ac:dyDescent="0.5">
      <c r="A16" s="115">
        <v>14</v>
      </c>
      <c r="B16" s="116" t="s">
        <v>182</v>
      </c>
      <c r="C16" s="117" t="s">
        <v>181</v>
      </c>
      <c r="D16" s="146">
        <f>VLOOKUP(B16,Teams!B$2:O313,14,FALSE)</f>
        <v>375</v>
      </c>
    </row>
    <row r="17" spans="1:4" ht="14.35" x14ac:dyDescent="0.5">
      <c r="A17" s="115">
        <v>15</v>
      </c>
      <c r="B17" s="116" t="s">
        <v>197</v>
      </c>
      <c r="C17" s="117" t="s">
        <v>123</v>
      </c>
      <c r="D17" s="146">
        <f>VLOOKUP(B17,Teams!B$2:O317,14,FALSE)</f>
        <v>375</v>
      </c>
    </row>
    <row r="18" spans="1:4" ht="14.35" x14ac:dyDescent="0.5">
      <c r="A18" s="115">
        <v>16</v>
      </c>
      <c r="B18" s="108" t="s">
        <v>229</v>
      </c>
      <c r="C18" s="106" t="s">
        <v>109</v>
      </c>
      <c r="D18" s="146">
        <f>VLOOKUP(B18,Teams!B$2:O329,14,FALSE)</f>
        <v>372</v>
      </c>
    </row>
    <row r="19" spans="1:4" ht="14.35" x14ac:dyDescent="0.5">
      <c r="A19" s="115">
        <v>17</v>
      </c>
      <c r="B19" s="108" t="s">
        <v>190</v>
      </c>
      <c r="C19" s="106" t="s">
        <v>13</v>
      </c>
      <c r="D19" s="146">
        <f>VLOOKUP(B19,Teams!B$2:O312,14,FALSE)</f>
        <v>371</v>
      </c>
    </row>
    <row r="20" spans="1:4" ht="14.35" x14ac:dyDescent="0.5">
      <c r="A20" s="115">
        <v>18</v>
      </c>
      <c r="B20" s="116" t="s">
        <v>214</v>
      </c>
      <c r="C20" s="117" t="s">
        <v>92</v>
      </c>
      <c r="D20" s="146">
        <f>VLOOKUP(B20,Teams!B$2:O318,14,FALSE)</f>
        <v>370</v>
      </c>
    </row>
    <row r="21" spans="1:4" ht="14.35" x14ac:dyDescent="0.5">
      <c r="A21" s="115">
        <v>19</v>
      </c>
      <c r="B21" s="108" t="s">
        <v>226</v>
      </c>
      <c r="C21" s="106" t="s">
        <v>135</v>
      </c>
      <c r="D21" s="146">
        <f>VLOOKUP(B21,Teams!B$2:O343,14,FALSE)</f>
        <v>370</v>
      </c>
    </row>
    <row r="22" spans="1:4" ht="14.35" x14ac:dyDescent="0.5">
      <c r="A22" s="115">
        <v>20</v>
      </c>
      <c r="B22" s="116" t="s">
        <v>224</v>
      </c>
      <c r="C22" s="117" t="s">
        <v>223</v>
      </c>
      <c r="D22" s="146">
        <f>VLOOKUP(B22,Teams!B$2:O353,14,FALSE)</f>
        <v>367</v>
      </c>
    </row>
    <row r="23" spans="1:4" ht="14.35" x14ac:dyDescent="0.5">
      <c r="A23" s="115">
        <v>21</v>
      </c>
      <c r="B23" s="108" t="s">
        <v>225</v>
      </c>
      <c r="C23" s="106" t="s">
        <v>223</v>
      </c>
      <c r="D23" s="146">
        <f>VLOOKUP(B23,Teams!B$2:O314,14,FALSE)</f>
        <v>362</v>
      </c>
    </row>
    <row r="24" spans="1:4" ht="14.35" x14ac:dyDescent="0.5">
      <c r="A24" s="115">
        <v>22</v>
      </c>
      <c r="B24" s="108" t="s">
        <v>235</v>
      </c>
      <c r="C24" s="106" t="s">
        <v>110</v>
      </c>
      <c r="D24" s="146">
        <f>VLOOKUP(B24,Teams!B$2:O311,14,FALSE)</f>
        <v>361</v>
      </c>
    </row>
    <row r="25" spans="1:4" ht="14.35" x14ac:dyDescent="0.5">
      <c r="A25" s="115">
        <v>23</v>
      </c>
      <c r="B25" s="116" t="s">
        <v>183</v>
      </c>
      <c r="C25" s="117" t="s">
        <v>181</v>
      </c>
      <c r="D25" s="146">
        <f>VLOOKUP(B25,Teams!B$2:O333,14,FALSE)</f>
        <v>351</v>
      </c>
    </row>
    <row r="26" spans="1:4" ht="14.35" x14ac:dyDescent="0.5">
      <c r="A26" s="115">
        <v>24</v>
      </c>
      <c r="B26" s="108" t="s">
        <v>179</v>
      </c>
      <c r="C26" s="106" t="s">
        <v>77</v>
      </c>
      <c r="D26" s="146">
        <f>VLOOKUP(B26,Teams!B$2:O352,14,FALSE)</f>
        <v>351</v>
      </c>
    </row>
    <row r="27" spans="1:4" ht="14.35" x14ac:dyDescent="0.5">
      <c r="A27" s="115">
        <v>25</v>
      </c>
      <c r="B27" s="116" t="s">
        <v>205</v>
      </c>
      <c r="C27" s="117" t="s">
        <v>5</v>
      </c>
      <c r="D27" s="146">
        <f>VLOOKUP(B27,Teams!B$2:O319,14,FALSE)</f>
        <v>350</v>
      </c>
    </row>
    <row r="28" spans="1:4" ht="14.35" x14ac:dyDescent="0.5">
      <c r="A28" s="115">
        <v>26</v>
      </c>
      <c r="B28" s="108" t="s">
        <v>192</v>
      </c>
      <c r="C28" s="106" t="s">
        <v>56</v>
      </c>
      <c r="D28" s="146">
        <f>VLOOKUP(B28,Teams!B$2:O347,14,FALSE)</f>
        <v>340</v>
      </c>
    </row>
    <row r="29" spans="1:4" ht="14.35" x14ac:dyDescent="0.5">
      <c r="A29" s="115">
        <v>27</v>
      </c>
      <c r="B29" s="116" t="s">
        <v>236</v>
      </c>
      <c r="C29" s="117" t="s">
        <v>110</v>
      </c>
      <c r="D29" s="146">
        <f>VLOOKUP(B29,Teams!B$2:O344,14,FALSE)</f>
        <v>335</v>
      </c>
    </row>
    <row r="30" spans="1:4" ht="14.35" x14ac:dyDescent="0.5">
      <c r="A30" s="115">
        <v>28</v>
      </c>
      <c r="B30" s="116" t="s">
        <v>209</v>
      </c>
      <c r="C30" s="117" t="s">
        <v>210</v>
      </c>
      <c r="D30" s="146">
        <f>VLOOKUP(B30,Teams!B$2:O351,14,FALSE)</f>
        <v>331</v>
      </c>
    </row>
    <row r="31" spans="1:4" ht="14.35" x14ac:dyDescent="0.5">
      <c r="A31" s="115">
        <v>29</v>
      </c>
      <c r="B31" s="116" t="s">
        <v>237</v>
      </c>
      <c r="C31" s="117" t="s">
        <v>173</v>
      </c>
      <c r="D31" s="146">
        <f>VLOOKUP(B31,Teams!B$2:O321,14,FALSE)</f>
        <v>329</v>
      </c>
    </row>
    <row r="32" spans="1:4" ht="14.35" x14ac:dyDescent="0.5">
      <c r="A32" s="115">
        <v>30</v>
      </c>
      <c r="B32" s="116" t="s">
        <v>202</v>
      </c>
      <c r="C32" s="117" t="s">
        <v>68</v>
      </c>
      <c r="D32" s="146">
        <f>VLOOKUP(B32,Teams!B$2:O346,14,FALSE)</f>
        <v>327</v>
      </c>
    </row>
    <row r="33" spans="1:4" ht="14.35" x14ac:dyDescent="0.5">
      <c r="A33" s="115">
        <v>31</v>
      </c>
      <c r="B33" s="116" t="s">
        <v>234</v>
      </c>
      <c r="C33" s="117" t="s">
        <v>154</v>
      </c>
      <c r="D33" s="146">
        <f>VLOOKUP(B33,Teams!B$2:O324,14,FALSE)</f>
        <v>319</v>
      </c>
    </row>
    <row r="34" spans="1:4" ht="14.35" x14ac:dyDescent="0.5">
      <c r="A34" s="115">
        <v>32</v>
      </c>
      <c r="B34" s="108" t="s">
        <v>201</v>
      </c>
      <c r="C34" s="106" t="s">
        <v>6</v>
      </c>
      <c r="D34" s="146">
        <f>VLOOKUP(B34,Teams!B$2:O360,14,FALSE)</f>
        <v>313</v>
      </c>
    </row>
    <row r="35" spans="1:4" ht="14.35" x14ac:dyDescent="0.5">
      <c r="A35" s="115">
        <v>33</v>
      </c>
      <c r="B35" s="116" t="s">
        <v>218</v>
      </c>
      <c r="C35" s="117" t="s">
        <v>52</v>
      </c>
      <c r="D35" s="146">
        <f>VLOOKUP(B35,Teams!B$2:O367,14,FALSE)</f>
        <v>282</v>
      </c>
    </row>
    <row r="36" spans="1:4" ht="14.35" x14ac:dyDescent="0.5">
      <c r="A36" s="115">
        <v>34</v>
      </c>
      <c r="B36" s="116" t="s">
        <v>222</v>
      </c>
      <c r="C36" s="117" t="s">
        <v>111</v>
      </c>
      <c r="D36" s="146">
        <f>VLOOKUP(B36,Teams!B$2:O338,14,FALSE)</f>
        <v>273</v>
      </c>
    </row>
    <row r="37" spans="1:4" ht="14.35" x14ac:dyDescent="0.5">
      <c r="A37" s="115">
        <v>35</v>
      </c>
      <c r="B37" s="116" t="s">
        <v>233</v>
      </c>
      <c r="C37" s="117" t="s">
        <v>154</v>
      </c>
      <c r="D37" s="146">
        <f>VLOOKUP(B37,Teams!B$2:O334,14,FALSE)</f>
        <v>273</v>
      </c>
    </row>
    <row r="38" spans="1:4" ht="14.35" x14ac:dyDescent="0.5">
      <c r="A38" s="115">
        <v>36</v>
      </c>
      <c r="B38" s="116" t="s">
        <v>180</v>
      </c>
      <c r="C38" s="117" t="s">
        <v>5</v>
      </c>
      <c r="D38" s="146">
        <f>VLOOKUP(B38,Teams!B$2:O315,14,FALSE)</f>
        <v>272</v>
      </c>
    </row>
    <row r="39" spans="1:4" ht="14.35" x14ac:dyDescent="0.5">
      <c r="A39" s="115">
        <v>37</v>
      </c>
      <c r="B39" s="108" t="s">
        <v>137</v>
      </c>
      <c r="C39" s="106" t="s">
        <v>12</v>
      </c>
      <c r="D39" s="146">
        <f>VLOOKUP(B39,Teams!B$2:O320,14,FALSE)</f>
        <v>267</v>
      </c>
    </row>
    <row r="40" spans="1:4" ht="14.35" x14ac:dyDescent="0.5">
      <c r="A40" s="115">
        <v>38</v>
      </c>
      <c r="B40" s="108" t="s">
        <v>207</v>
      </c>
      <c r="C40" s="106" t="s">
        <v>20</v>
      </c>
      <c r="D40" s="146">
        <f>VLOOKUP(B40,Teams!B$2:O348,14,FALSE)</f>
        <v>265</v>
      </c>
    </row>
    <row r="41" spans="1:4" ht="14.35" x14ac:dyDescent="0.5">
      <c r="A41" s="115">
        <v>39</v>
      </c>
      <c r="B41" s="108" t="s">
        <v>204</v>
      </c>
      <c r="C41" s="106" t="s">
        <v>12</v>
      </c>
      <c r="D41" s="146">
        <f>VLOOKUP(B41,Teams!B$2:O322,14,FALSE)</f>
        <v>262</v>
      </c>
    </row>
    <row r="42" spans="1:4" ht="14.35" x14ac:dyDescent="0.5">
      <c r="A42" s="115">
        <v>40</v>
      </c>
      <c r="B42" s="116" t="s">
        <v>206</v>
      </c>
      <c r="C42" s="117" t="s">
        <v>5</v>
      </c>
      <c r="D42" s="146">
        <f>VLOOKUP(B42,Teams!B$2:O328,14,FALSE)</f>
        <v>259</v>
      </c>
    </row>
    <row r="43" spans="1:4" ht="14.35" x14ac:dyDescent="0.5">
      <c r="A43" s="115">
        <v>41</v>
      </c>
      <c r="B43" s="116" t="s">
        <v>189</v>
      </c>
      <c r="C43" s="117" t="s">
        <v>13</v>
      </c>
      <c r="D43" s="146">
        <f>VLOOKUP(B43,Teams!B$2:O359,14,FALSE)</f>
        <v>257</v>
      </c>
    </row>
    <row r="44" spans="1:4" ht="14.35" x14ac:dyDescent="0.5">
      <c r="A44" s="115">
        <v>42</v>
      </c>
      <c r="B44" s="118" t="s">
        <v>199</v>
      </c>
      <c r="C44" s="115" t="s">
        <v>48</v>
      </c>
      <c r="D44" s="146">
        <f>VLOOKUP(B44,Teams!B$2:O345,14,FALSE)</f>
        <v>254</v>
      </c>
    </row>
    <row r="45" spans="1:4" ht="14.35" x14ac:dyDescent="0.5">
      <c r="A45" s="115">
        <v>43</v>
      </c>
      <c r="B45" s="116" t="s">
        <v>200</v>
      </c>
      <c r="C45" s="117" t="s">
        <v>152</v>
      </c>
      <c r="D45" s="146">
        <f>VLOOKUP(B45,Teams!B$2:O336,14,FALSE)</f>
        <v>251</v>
      </c>
    </row>
    <row r="46" spans="1:4" ht="14.35" x14ac:dyDescent="0.5">
      <c r="A46" s="115">
        <v>44</v>
      </c>
      <c r="B46" s="116" t="s">
        <v>228</v>
      </c>
      <c r="C46" s="117" t="s">
        <v>11</v>
      </c>
      <c r="D46" s="146">
        <f>VLOOKUP(B46,Teams!B$2:O357,14,FALSE)</f>
        <v>239</v>
      </c>
    </row>
    <row r="47" spans="1:4" ht="14.35" x14ac:dyDescent="0.5">
      <c r="A47" s="115">
        <v>45</v>
      </c>
      <c r="B47" s="108" t="s">
        <v>219</v>
      </c>
      <c r="C47" s="106" t="s">
        <v>130</v>
      </c>
      <c r="D47" s="146">
        <f>VLOOKUP(B47,Teams!B$2:O339,14,FALSE)</f>
        <v>237</v>
      </c>
    </row>
    <row r="48" spans="1:4" ht="14.35" x14ac:dyDescent="0.5">
      <c r="A48" s="115">
        <v>46</v>
      </c>
      <c r="B48" s="108" t="s">
        <v>191</v>
      </c>
      <c r="C48" s="106" t="s">
        <v>56</v>
      </c>
      <c r="D48" s="146">
        <f>VLOOKUP(B48,Teams!B$2:O365,14,FALSE)</f>
        <v>236</v>
      </c>
    </row>
    <row r="49" spans="1:4" ht="14.35" x14ac:dyDescent="0.5">
      <c r="A49" s="115">
        <v>47</v>
      </c>
      <c r="B49" s="108" t="s">
        <v>238</v>
      </c>
      <c r="C49" s="106" t="s">
        <v>78</v>
      </c>
      <c r="D49" s="146">
        <f>VLOOKUP(B49,Teams!B$2:O356,14,FALSE)</f>
        <v>226</v>
      </c>
    </row>
    <row r="50" spans="1:4" ht="14.35" x14ac:dyDescent="0.5">
      <c r="A50" s="115">
        <v>48</v>
      </c>
      <c r="B50" s="116" t="s">
        <v>227</v>
      </c>
      <c r="C50" s="117" t="s">
        <v>8</v>
      </c>
      <c r="D50" s="146">
        <f>VLOOKUP(B50,Teams!B$2:O366,14,FALSE)</f>
        <v>225</v>
      </c>
    </row>
    <row r="51" spans="1:4" ht="14.35" x14ac:dyDescent="0.5">
      <c r="A51" s="115">
        <v>49</v>
      </c>
      <c r="B51" s="108" t="s">
        <v>211</v>
      </c>
      <c r="C51" s="106" t="s">
        <v>210</v>
      </c>
      <c r="D51" s="146">
        <f>VLOOKUP(B51,Teams!B$2:O362,14,FALSE)</f>
        <v>215</v>
      </c>
    </row>
    <row r="52" spans="1:4" ht="14.35" x14ac:dyDescent="0.5">
      <c r="A52" s="115">
        <v>50</v>
      </c>
      <c r="B52" s="116" t="s">
        <v>194</v>
      </c>
      <c r="C52" s="117" t="s">
        <v>83</v>
      </c>
      <c r="D52" s="146">
        <f>VLOOKUP(B52,Teams!B$2:O350,14,FALSE)</f>
        <v>213</v>
      </c>
    </row>
    <row r="53" spans="1:4" ht="14.35" x14ac:dyDescent="0.5">
      <c r="A53" s="115">
        <v>51</v>
      </c>
      <c r="B53" s="122" t="s">
        <v>195</v>
      </c>
      <c r="C53" s="121" t="s">
        <v>83</v>
      </c>
      <c r="D53" s="146">
        <f>VLOOKUP(B53,Teams!B$2:O354,14,FALSE)</f>
        <v>197</v>
      </c>
    </row>
    <row r="54" spans="1:4" ht="14.35" x14ac:dyDescent="0.5">
      <c r="A54" s="115">
        <v>52</v>
      </c>
      <c r="B54" s="109" t="s">
        <v>213</v>
      </c>
      <c r="C54" s="107" t="s">
        <v>78</v>
      </c>
      <c r="D54" s="146">
        <f>VLOOKUP(B54,Teams!B$2:O361,14,FALSE)</f>
        <v>191</v>
      </c>
    </row>
    <row r="55" spans="1:4" ht="14.35" x14ac:dyDescent="0.5">
      <c r="A55" s="115">
        <v>53</v>
      </c>
      <c r="B55" s="122" t="s">
        <v>177</v>
      </c>
      <c r="C55" s="121" t="s">
        <v>77</v>
      </c>
      <c r="D55" s="146">
        <f>VLOOKUP(B55,Teams!B$2:O364,14,FALSE)</f>
        <v>188</v>
      </c>
    </row>
    <row r="56" spans="1:4" ht="14.35" x14ac:dyDescent="0.5">
      <c r="A56" s="115">
        <v>54</v>
      </c>
      <c r="B56" s="109" t="s">
        <v>185</v>
      </c>
      <c r="C56" s="107" t="s">
        <v>127</v>
      </c>
      <c r="D56" s="146">
        <f>VLOOKUP(B56,Teams!B$2:O349,14,FALSE)</f>
        <v>184</v>
      </c>
    </row>
    <row r="57" spans="1:4" ht="13.7" customHeight="1" x14ac:dyDescent="0.5">
      <c r="A57" s="115">
        <v>55</v>
      </c>
      <c r="B57" s="109" t="s">
        <v>203</v>
      </c>
      <c r="C57" s="107" t="s">
        <v>147</v>
      </c>
      <c r="D57" s="146">
        <f>VLOOKUP(B57,Teams!B$2:O335,14,FALSE)</f>
        <v>175</v>
      </c>
    </row>
    <row r="58" spans="1:4" ht="14.35" x14ac:dyDescent="0.5">
      <c r="A58" s="115">
        <v>56</v>
      </c>
      <c r="B58" s="109" t="s">
        <v>193</v>
      </c>
      <c r="C58" s="107" t="s">
        <v>66</v>
      </c>
      <c r="D58" s="146">
        <f>VLOOKUP(B58,Teams!B$2:O355,14,FALSE)</f>
        <v>170</v>
      </c>
    </row>
    <row r="59" spans="1:4" ht="14.35" x14ac:dyDescent="0.5">
      <c r="A59" s="115">
        <v>57</v>
      </c>
      <c r="B59" s="122" t="s">
        <v>246</v>
      </c>
      <c r="C59" s="121" t="s">
        <v>105</v>
      </c>
      <c r="D59" s="146">
        <f>VLOOKUP(B59,Teams!B$2:O363,14,FALSE)</f>
        <v>162</v>
      </c>
    </row>
    <row r="60" spans="1:4" ht="14.35" x14ac:dyDescent="0.5">
      <c r="A60" s="115">
        <v>58</v>
      </c>
      <c r="B60" s="109" t="s">
        <v>188</v>
      </c>
      <c r="C60" s="107" t="s">
        <v>13</v>
      </c>
      <c r="D60" s="146">
        <f>VLOOKUP(B60,Teams!B$2:O342,14,FALSE)</f>
        <v>157</v>
      </c>
    </row>
    <row r="61" spans="1:4" ht="14.35" x14ac:dyDescent="0.5">
      <c r="A61" s="123">
        <v>59</v>
      </c>
      <c r="B61" s="124" t="s">
        <v>178</v>
      </c>
      <c r="C61" s="125" t="s">
        <v>77</v>
      </c>
      <c r="D61" s="14">
        <f>VLOOKUP(B61,Teams!B$2:O358,14,FALSE)</f>
        <v>137</v>
      </c>
    </row>
    <row r="62" spans="1:4" x14ac:dyDescent="0.4">
      <c r="A62" s="4"/>
      <c r="B62" s="5"/>
    </row>
    <row r="63" spans="1:4" x14ac:dyDescent="0.4">
      <c r="A63" s="4"/>
      <c r="B63" s="5"/>
    </row>
    <row r="64" spans="1:4" x14ac:dyDescent="0.4">
      <c r="A64" s="4"/>
      <c r="B64" s="5"/>
    </row>
    <row r="65" spans="1:2" x14ac:dyDescent="0.4">
      <c r="A65" s="4"/>
      <c r="B65" s="5"/>
    </row>
    <row r="66" spans="1:2" x14ac:dyDescent="0.4">
      <c r="A66" s="4"/>
      <c r="B66" s="5"/>
    </row>
    <row r="67" spans="1:2" x14ac:dyDescent="0.4">
      <c r="A67" s="4"/>
      <c r="B67" s="5"/>
    </row>
    <row r="68" spans="1:2" x14ac:dyDescent="0.4">
      <c r="A68" s="4"/>
      <c r="B68" s="5"/>
    </row>
    <row r="69" spans="1:2" x14ac:dyDescent="0.4">
      <c r="A69" s="4"/>
      <c r="B69" s="5"/>
    </row>
    <row r="70" spans="1:2" x14ac:dyDescent="0.4">
      <c r="A70" s="4"/>
      <c r="B70" s="5"/>
    </row>
    <row r="71" spans="1:2" x14ac:dyDescent="0.4">
      <c r="A71" s="4"/>
      <c r="B71" s="5"/>
    </row>
    <row r="72" spans="1:2" x14ac:dyDescent="0.4">
      <c r="A72" s="4"/>
      <c r="B72" s="5"/>
    </row>
    <row r="73" spans="1:2" x14ac:dyDescent="0.4">
      <c r="A73" s="4"/>
      <c r="B73" s="5"/>
    </row>
    <row r="74" spans="1:2" x14ac:dyDescent="0.4">
      <c r="A74" s="4"/>
      <c r="B74" s="5"/>
    </row>
    <row r="75" spans="1:2" x14ac:dyDescent="0.4">
      <c r="A75" s="4"/>
      <c r="B75" s="5"/>
    </row>
    <row r="76" spans="1:2" x14ac:dyDescent="0.4">
      <c r="A76" s="4"/>
      <c r="B76" s="5"/>
    </row>
    <row r="77" spans="1:2" x14ac:dyDescent="0.4">
      <c r="A77" s="4"/>
      <c r="B77" s="5"/>
    </row>
    <row r="78" spans="1:2" x14ac:dyDescent="0.4">
      <c r="A78" s="4"/>
      <c r="B78" s="5"/>
    </row>
    <row r="79" spans="1:2" x14ac:dyDescent="0.4">
      <c r="A79" s="4"/>
      <c r="B79" s="5"/>
    </row>
    <row r="80" spans="1:2" x14ac:dyDescent="0.4">
      <c r="A80" s="4"/>
      <c r="B80" s="5"/>
    </row>
    <row r="81" spans="1:2" x14ac:dyDescent="0.4">
      <c r="A81" s="4"/>
      <c r="B81" s="5"/>
    </row>
    <row r="82" spans="1:2" x14ac:dyDescent="0.4">
      <c r="A82" s="4"/>
      <c r="B82" s="5"/>
    </row>
    <row r="83" spans="1:2" x14ac:dyDescent="0.4">
      <c r="A83" s="4"/>
      <c r="B83" s="5"/>
    </row>
    <row r="84" spans="1:2" x14ac:dyDescent="0.4">
      <c r="A84" s="4"/>
      <c r="B84" s="5"/>
    </row>
    <row r="85" spans="1:2" x14ac:dyDescent="0.4">
      <c r="A85" s="4"/>
      <c r="B85" s="5"/>
    </row>
    <row r="86" spans="1:2" x14ac:dyDescent="0.4">
      <c r="A86" s="4"/>
      <c r="B86" s="5"/>
    </row>
    <row r="87" spans="1:2" x14ac:dyDescent="0.4">
      <c r="A87" s="4"/>
      <c r="B87" s="5"/>
    </row>
    <row r="88" spans="1:2" x14ac:dyDescent="0.4">
      <c r="A88" s="4"/>
      <c r="B88" s="5"/>
    </row>
    <row r="89" spans="1:2" x14ac:dyDescent="0.4">
      <c r="A89" s="4"/>
      <c r="B89" s="5"/>
    </row>
    <row r="90" spans="1:2" x14ac:dyDescent="0.4">
      <c r="A90" s="4"/>
      <c r="B90" s="5"/>
    </row>
    <row r="91" spans="1:2" x14ac:dyDescent="0.4">
      <c r="A91" s="4"/>
      <c r="B91" s="5"/>
    </row>
    <row r="92" spans="1:2" x14ac:dyDescent="0.4">
      <c r="A92" s="4"/>
      <c r="B92" s="5"/>
    </row>
    <row r="93" spans="1:2" x14ac:dyDescent="0.4">
      <c r="A93" s="4"/>
      <c r="B93" s="5"/>
    </row>
    <row r="94" spans="1:2" x14ac:dyDescent="0.4">
      <c r="A94" s="4"/>
      <c r="B94" s="5"/>
    </row>
    <row r="95" spans="1:2" x14ac:dyDescent="0.4">
      <c r="A95" s="4"/>
      <c r="B95" s="5"/>
    </row>
    <row r="96" spans="1:2" x14ac:dyDescent="0.4">
      <c r="A96" s="4"/>
      <c r="B96" s="5"/>
    </row>
    <row r="97" spans="1:2" x14ac:dyDescent="0.4">
      <c r="A97" s="4"/>
      <c r="B97" s="5"/>
    </row>
    <row r="98" spans="1:2" x14ac:dyDescent="0.4">
      <c r="A98" s="4"/>
      <c r="B98" s="5"/>
    </row>
    <row r="99" spans="1:2" x14ac:dyDescent="0.4">
      <c r="A99" s="4"/>
      <c r="B99" s="5"/>
    </row>
    <row r="100" spans="1:2" x14ac:dyDescent="0.4">
      <c r="A100" s="4"/>
      <c r="B100" s="5"/>
    </row>
    <row r="101" spans="1:2" x14ac:dyDescent="0.4">
      <c r="A101" s="4"/>
      <c r="B101" s="5"/>
    </row>
    <row r="102" spans="1:2" x14ac:dyDescent="0.4">
      <c r="A102" s="4"/>
      <c r="B102" s="5"/>
    </row>
    <row r="103" spans="1:2" x14ac:dyDescent="0.4">
      <c r="A103" s="4"/>
      <c r="B103" s="5"/>
    </row>
    <row r="104" spans="1:2" x14ac:dyDescent="0.4">
      <c r="A104" s="4"/>
      <c r="B104" s="5"/>
    </row>
    <row r="105" spans="1:2" x14ac:dyDescent="0.4">
      <c r="A105" s="4"/>
      <c r="B105" s="5"/>
    </row>
    <row r="106" spans="1:2" x14ac:dyDescent="0.4">
      <c r="A106" s="4"/>
      <c r="B106" s="5"/>
    </row>
    <row r="107" spans="1:2" x14ac:dyDescent="0.4">
      <c r="A107" s="4"/>
      <c r="B107" s="5"/>
    </row>
    <row r="108" spans="1:2" x14ac:dyDescent="0.4">
      <c r="A108" s="4"/>
      <c r="B108" s="5"/>
    </row>
    <row r="109" spans="1:2" x14ac:dyDescent="0.4">
      <c r="A109" s="4"/>
      <c r="B109" s="5"/>
    </row>
    <row r="110" spans="1:2" x14ac:dyDescent="0.4">
      <c r="A110" s="4"/>
      <c r="B110" s="5"/>
    </row>
    <row r="111" spans="1:2" x14ac:dyDescent="0.4">
      <c r="A111" s="4"/>
      <c r="B111" s="5"/>
    </row>
    <row r="112" spans="1:2" x14ac:dyDescent="0.4">
      <c r="A112" s="4"/>
      <c r="B112" s="5"/>
    </row>
    <row r="113" spans="1:2" x14ac:dyDescent="0.4">
      <c r="A113" s="4"/>
      <c r="B113" s="5"/>
    </row>
    <row r="114" spans="1:2" x14ac:dyDescent="0.4">
      <c r="A114" s="4"/>
      <c r="B114" s="5"/>
    </row>
    <row r="115" spans="1:2" x14ac:dyDescent="0.4">
      <c r="A115" s="4"/>
      <c r="B115" s="5"/>
    </row>
    <row r="116" spans="1:2" x14ac:dyDescent="0.4">
      <c r="A116" s="4"/>
      <c r="B116" s="5"/>
    </row>
    <row r="117" spans="1:2" x14ac:dyDescent="0.4">
      <c r="A117" s="4"/>
      <c r="B117" s="5"/>
    </row>
    <row r="118" spans="1:2" x14ac:dyDescent="0.4">
      <c r="A118" s="4"/>
      <c r="B118" s="5"/>
    </row>
    <row r="119" spans="1:2" x14ac:dyDescent="0.4">
      <c r="A119" s="4"/>
      <c r="B119" s="5"/>
    </row>
    <row r="120" spans="1:2" x14ac:dyDescent="0.4">
      <c r="A120" s="4"/>
      <c r="B120" s="5"/>
    </row>
    <row r="121" spans="1:2" x14ac:dyDescent="0.4">
      <c r="A121" s="4"/>
      <c r="B121" s="5"/>
    </row>
    <row r="122" spans="1:2" x14ac:dyDescent="0.4">
      <c r="A122" s="4"/>
      <c r="B122" s="5"/>
    </row>
    <row r="123" spans="1:2" x14ac:dyDescent="0.4">
      <c r="A123" s="4"/>
      <c r="B123" s="5"/>
    </row>
    <row r="124" spans="1:2" x14ac:dyDescent="0.4">
      <c r="A124" s="4"/>
      <c r="B124" s="5"/>
    </row>
    <row r="125" spans="1:2" x14ac:dyDescent="0.4">
      <c r="A125" s="4"/>
      <c r="B125" s="5"/>
    </row>
    <row r="126" spans="1:2" x14ac:dyDescent="0.4">
      <c r="A126" s="4"/>
      <c r="B126" s="5"/>
    </row>
    <row r="127" spans="1:2" x14ac:dyDescent="0.4">
      <c r="A127" s="4"/>
      <c r="B127" s="5"/>
    </row>
    <row r="128" spans="1:2" x14ac:dyDescent="0.4">
      <c r="A128" s="4"/>
      <c r="B128" s="5"/>
    </row>
    <row r="129" spans="1:2" x14ac:dyDescent="0.4">
      <c r="A129" s="4"/>
      <c r="B129" s="5"/>
    </row>
    <row r="130" spans="1:2" x14ac:dyDescent="0.4">
      <c r="A130" s="4"/>
      <c r="B130" s="5"/>
    </row>
    <row r="131" spans="1:2" x14ac:dyDescent="0.4">
      <c r="A131" s="4"/>
      <c r="B131" s="5"/>
    </row>
    <row r="132" spans="1:2" x14ac:dyDescent="0.4">
      <c r="A132" s="4"/>
      <c r="B132" s="5"/>
    </row>
    <row r="133" spans="1:2" x14ac:dyDescent="0.4">
      <c r="A133" s="4"/>
      <c r="B133" s="5"/>
    </row>
    <row r="134" spans="1:2" x14ac:dyDescent="0.4">
      <c r="A134" s="4"/>
      <c r="B134" s="5"/>
    </row>
    <row r="135" spans="1:2" x14ac:dyDescent="0.4">
      <c r="A135" s="4"/>
      <c r="B135" s="5"/>
    </row>
    <row r="136" spans="1:2" x14ac:dyDescent="0.4">
      <c r="A136" s="4"/>
      <c r="B136" s="5"/>
    </row>
    <row r="137" spans="1:2" x14ac:dyDescent="0.4">
      <c r="A137" s="4"/>
      <c r="B137" s="5"/>
    </row>
    <row r="138" spans="1:2" x14ac:dyDescent="0.4">
      <c r="A138" s="4"/>
      <c r="B138" s="5"/>
    </row>
    <row r="139" spans="1:2" x14ac:dyDescent="0.4">
      <c r="A139" s="4"/>
      <c r="B139" s="5"/>
    </row>
    <row r="140" spans="1:2" x14ac:dyDescent="0.4">
      <c r="A140" s="4"/>
      <c r="B140" s="5"/>
    </row>
    <row r="141" spans="1:2" x14ac:dyDescent="0.4">
      <c r="A141" s="4"/>
      <c r="B141" s="5"/>
    </row>
    <row r="142" spans="1:2" x14ac:dyDescent="0.4">
      <c r="A142" s="4"/>
      <c r="B142" s="5"/>
    </row>
    <row r="143" spans="1:2" x14ac:dyDescent="0.4">
      <c r="A143" s="4"/>
      <c r="B143" s="5"/>
    </row>
    <row r="144" spans="1:2" x14ac:dyDescent="0.4">
      <c r="A144" s="4"/>
      <c r="B144" s="5"/>
    </row>
    <row r="145" spans="1:2" x14ac:dyDescent="0.4">
      <c r="A145" s="4"/>
      <c r="B145" s="5"/>
    </row>
    <row r="146" spans="1:2" x14ac:dyDescent="0.4">
      <c r="A146" s="4"/>
      <c r="B146" s="5"/>
    </row>
    <row r="147" spans="1:2" x14ac:dyDescent="0.4">
      <c r="A147" s="4"/>
      <c r="B147" s="5"/>
    </row>
    <row r="148" spans="1:2" x14ac:dyDescent="0.4">
      <c r="A148" s="4"/>
      <c r="B148" s="5"/>
    </row>
    <row r="149" spans="1:2" x14ac:dyDescent="0.4">
      <c r="A149" s="4"/>
      <c r="B149" s="5"/>
    </row>
    <row r="150" spans="1:2" x14ac:dyDescent="0.4">
      <c r="A150" s="4"/>
      <c r="B150" s="5"/>
    </row>
    <row r="151" spans="1:2" x14ac:dyDescent="0.4">
      <c r="A151" s="4"/>
      <c r="B151" s="5"/>
    </row>
    <row r="152" spans="1:2" x14ac:dyDescent="0.4">
      <c r="A152" s="4"/>
      <c r="B152" s="5"/>
    </row>
    <row r="153" spans="1:2" x14ac:dyDescent="0.4">
      <c r="A153" s="4"/>
      <c r="B153" s="5"/>
    </row>
    <row r="154" spans="1:2" x14ac:dyDescent="0.4">
      <c r="A154" s="4"/>
      <c r="B154" s="5"/>
    </row>
    <row r="155" spans="1:2" x14ac:dyDescent="0.4">
      <c r="A155" s="4"/>
      <c r="B155" s="5"/>
    </row>
    <row r="156" spans="1:2" x14ac:dyDescent="0.4">
      <c r="A156" s="4"/>
      <c r="B156" s="5"/>
    </row>
    <row r="157" spans="1:2" x14ac:dyDescent="0.4">
      <c r="A157" s="4"/>
      <c r="B157" s="5"/>
    </row>
    <row r="158" spans="1:2" x14ac:dyDescent="0.4">
      <c r="A158" s="4"/>
      <c r="B158" s="5"/>
    </row>
    <row r="159" spans="1:2" x14ac:dyDescent="0.4">
      <c r="A159" s="4"/>
      <c r="B159" s="5"/>
    </row>
    <row r="160" spans="1:2" x14ac:dyDescent="0.4">
      <c r="A160" s="4"/>
      <c r="B160" s="5"/>
    </row>
    <row r="161" spans="1:2" x14ac:dyDescent="0.4">
      <c r="A161" s="4"/>
      <c r="B161" s="5"/>
    </row>
    <row r="162" spans="1:2" x14ac:dyDescent="0.4">
      <c r="A162" s="4"/>
      <c r="B162" s="5"/>
    </row>
    <row r="163" spans="1:2" x14ac:dyDescent="0.4">
      <c r="A163" s="4"/>
      <c r="B163" s="5"/>
    </row>
    <row r="164" spans="1:2" x14ac:dyDescent="0.4">
      <c r="A164" s="4"/>
      <c r="B164" s="5"/>
    </row>
    <row r="165" spans="1:2" x14ac:dyDescent="0.4">
      <c r="A165" s="4"/>
      <c r="B165" s="5"/>
    </row>
    <row r="166" spans="1:2" x14ac:dyDescent="0.4">
      <c r="A166" s="4"/>
      <c r="B166" s="5"/>
    </row>
    <row r="167" spans="1:2" x14ac:dyDescent="0.4">
      <c r="A167" s="4"/>
      <c r="B167" s="5"/>
    </row>
    <row r="168" spans="1:2" x14ac:dyDescent="0.4">
      <c r="A168" s="4"/>
      <c r="B168" s="5"/>
    </row>
    <row r="169" spans="1:2" x14ac:dyDescent="0.4">
      <c r="A169" s="4"/>
      <c r="B169" s="5"/>
    </row>
    <row r="170" spans="1:2" x14ac:dyDescent="0.4">
      <c r="A170" s="4"/>
      <c r="B170" s="5"/>
    </row>
    <row r="171" spans="1:2" x14ac:dyDescent="0.4">
      <c r="A171" s="4"/>
      <c r="B171" s="5"/>
    </row>
    <row r="172" spans="1:2" x14ac:dyDescent="0.4">
      <c r="A172" s="4"/>
      <c r="B172" s="5"/>
    </row>
    <row r="173" spans="1:2" x14ac:dyDescent="0.4">
      <c r="A173" s="4"/>
      <c r="B173" s="5"/>
    </row>
    <row r="174" spans="1:2" x14ac:dyDescent="0.4">
      <c r="A174" s="4"/>
      <c r="B174" s="5"/>
    </row>
    <row r="175" spans="1:2" x14ac:dyDescent="0.4">
      <c r="A175" s="4"/>
      <c r="B175" s="5"/>
    </row>
    <row r="176" spans="1:2" x14ac:dyDescent="0.4">
      <c r="A176" s="4"/>
      <c r="B176" s="5"/>
    </row>
    <row r="177" spans="1:2" x14ac:dyDescent="0.4">
      <c r="A177" s="4"/>
      <c r="B177" s="5"/>
    </row>
    <row r="178" spans="1:2" x14ac:dyDescent="0.4">
      <c r="A178" s="4"/>
      <c r="B178" s="5"/>
    </row>
    <row r="179" spans="1:2" x14ac:dyDescent="0.4">
      <c r="A179" s="4"/>
      <c r="B179" s="5"/>
    </row>
    <row r="180" spans="1:2" x14ac:dyDescent="0.4">
      <c r="A180" s="4"/>
      <c r="B180" s="5"/>
    </row>
    <row r="181" spans="1:2" x14ac:dyDescent="0.4">
      <c r="A181" s="4"/>
      <c r="B181" s="5"/>
    </row>
    <row r="182" spans="1:2" x14ac:dyDescent="0.4">
      <c r="A182" s="4"/>
      <c r="B182" s="5"/>
    </row>
    <row r="183" spans="1:2" x14ac:dyDescent="0.4">
      <c r="A183" s="4"/>
      <c r="B183" s="5"/>
    </row>
    <row r="184" spans="1:2" x14ac:dyDescent="0.4">
      <c r="A184" s="4"/>
      <c r="B184" s="5"/>
    </row>
    <row r="185" spans="1:2" x14ac:dyDescent="0.4">
      <c r="A185" s="4"/>
      <c r="B185" s="5"/>
    </row>
    <row r="186" spans="1:2" x14ac:dyDescent="0.4">
      <c r="A186" s="4"/>
      <c r="B186" s="5"/>
    </row>
    <row r="187" spans="1:2" x14ac:dyDescent="0.4">
      <c r="A187" s="4"/>
      <c r="B187" s="5"/>
    </row>
    <row r="188" spans="1:2" x14ac:dyDescent="0.4">
      <c r="A188" s="4"/>
      <c r="B188" s="5"/>
    </row>
    <row r="189" spans="1:2" x14ac:dyDescent="0.4">
      <c r="A189" s="4"/>
      <c r="B189" s="5"/>
    </row>
    <row r="190" spans="1:2" x14ac:dyDescent="0.4">
      <c r="A190" s="4"/>
      <c r="B190" s="5"/>
    </row>
    <row r="191" spans="1:2" x14ac:dyDescent="0.4">
      <c r="A191" s="4"/>
      <c r="B191" s="5"/>
    </row>
    <row r="192" spans="1:2" x14ac:dyDescent="0.4">
      <c r="A192" s="4"/>
      <c r="B192" s="5"/>
    </row>
    <row r="193" spans="1:2" x14ac:dyDescent="0.4">
      <c r="A193" s="4"/>
      <c r="B193" s="5"/>
    </row>
    <row r="194" spans="1:2" x14ac:dyDescent="0.4">
      <c r="A194" s="4"/>
      <c r="B194" s="5"/>
    </row>
    <row r="195" spans="1:2" x14ac:dyDescent="0.4">
      <c r="A195" s="4"/>
      <c r="B195" s="5"/>
    </row>
    <row r="196" spans="1:2" x14ac:dyDescent="0.4">
      <c r="A196" s="6"/>
      <c r="B196" s="5"/>
    </row>
    <row r="197" spans="1:2" x14ac:dyDescent="0.4">
      <c r="A197" s="5"/>
      <c r="B197" s="5"/>
    </row>
    <row r="198" spans="1:2" x14ac:dyDescent="0.4">
      <c r="A198" s="5"/>
      <c r="B198" s="5"/>
    </row>
    <row r="199" spans="1:2" x14ac:dyDescent="0.4">
      <c r="A199" s="5"/>
      <c r="B199" s="5"/>
    </row>
    <row r="200" spans="1:2" x14ac:dyDescent="0.4">
      <c r="A200" s="5"/>
      <c r="B200" s="5"/>
    </row>
    <row r="201" spans="1:2" x14ac:dyDescent="0.4">
      <c r="A201" s="5"/>
      <c r="B201" s="5"/>
    </row>
    <row r="202" spans="1:2" x14ac:dyDescent="0.4">
      <c r="A202" s="5"/>
      <c r="B202" s="5"/>
    </row>
    <row r="203" spans="1:2" x14ac:dyDescent="0.4">
      <c r="A203" s="7"/>
      <c r="B203" s="7"/>
    </row>
    <row r="204" spans="1:2" x14ac:dyDescent="0.4">
      <c r="A204" s="7"/>
      <c r="B204" s="7"/>
    </row>
    <row r="205" spans="1:2" x14ac:dyDescent="0.4">
      <c r="A205" s="7"/>
      <c r="B205" s="7"/>
    </row>
    <row r="206" spans="1:2" x14ac:dyDescent="0.4">
      <c r="A206" s="7"/>
      <c r="B206" s="7"/>
    </row>
    <row r="207" spans="1:2" x14ac:dyDescent="0.4">
      <c r="A207" s="7"/>
      <c r="B207" s="7"/>
    </row>
    <row r="208" spans="1:2" x14ac:dyDescent="0.4">
      <c r="A208" s="7"/>
      <c r="B208" s="7"/>
    </row>
    <row r="209" spans="1:2" x14ac:dyDescent="0.4">
      <c r="A209" s="7"/>
      <c r="B209" s="7"/>
    </row>
    <row r="210" spans="1:2" x14ac:dyDescent="0.4">
      <c r="A210" s="7"/>
      <c r="B210" s="7"/>
    </row>
    <row r="211" spans="1:2" x14ac:dyDescent="0.4">
      <c r="A211" s="7"/>
      <c r="B211" s="7"/>
    </row>
    <row r="212" spans="1:2" x14ac:dyDescent="0.4">
      <c r="A212" s="7"/>
      <c r="B212" s="7"/>
    </row>
    <row r="213" spans="1:2" x14ac:dyDescent="0.4">
      <c r="A213" s="7"/>
      <c r="B213" s="7"/>
    </row>
    <row r="214" spans="1:2" x14ac:dyDescent="0.4">
      <c r="A214" s="7"/>
      <c r="B214" s="7"/>
    </row>
    <row r="215" spans="1:2" x14ac:dyDescent="0.4">
      <c r="A215" s="7"/>
      <c r="B215" s="7"/>
    </row>
    <row r="216" spans="1:2" x14ac:dyDescent="0.4">
      <c r="A216" s="7"/>
      <c r="B216" s="7"/>
    </row>
    <row r="217" spans="1:2" x14ac:dyDescent="0.4">
      <c r="A217" s="7"/>
      <c r="B217" s="7"/>
    </row>
    <row r="218" spans="1:2" x14ac:dyDescent="0.4">
      <c r="A218" s="7"/>
      <c r="B218" s="7"/>
    </row>
    <row r="219" spans="1:2" x14ac:dyDescent="0.4">
      <c r="A219" s="7"/>
      <c r="B219" s="7"/>
    </row>
    <row r="220" spans="1:2" x14ac:dyDescent="0.4">
      <c r="A220" s="7"/>
      <c r="B220" s="7"/>
    </row>
    <row r="221" spans="1:2" x14ac:dyDescent="0.4">
      <c r="A221" s="7"/>
      <c r="B221" s="7"/>
    </row>
    <row r="222" spans="1:2" x14ac:dyDescent="0.4">
      <c r="A222" s="7"/>
      <c r="B222" s="7"/>
    </row>
  </sheetData>
  <sortState xmlns:xlrd2="http://schemas.microsoft.com/office/spreadsheetml/2017/richdata2" ref="B3:D61">
    <sortCondition descending="1" ref="D3:D61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3"/>
  <sheetViews>
    <sheetView showGridLines="0" workbookViewId="0">
      <selection activeCell="D3" sqref="D3"/>
    </sheetView>
  </sheetViews>
  <sheetFormatPr defaultColWidth="44.52734375" defaultRowHeight="12.7" x14ac:dyDescent="0.4"/>
  <cols>
    <col min="1" max="1" width="7.3515625" bestFit="1" customWidth="1"/>
    <col min="2" max="2" width="49.52734375" customWidth="1"/>
    <col min="3" max="3" width="18.17578125" customWidth="1"/>
    <col min="4" max="4" width="8.3515625" customWidth="1"/>
  </cols>
  <sheetData>
    <row r="1" spans="1:4" ht="13.7" x14ac:dyDescent="0.4">
      <c r="B1" s="8" t="s">
        <v>261</v>
      </c>
      <c r="C1" s="8"/>
    </row>
    <row r="2" spans="1:4" s="3" customFormat="1" ht="14.35" x14ac:dyDescent="0.5">
      <c r="A2" s="112" t="s">
        <v>240</v>
      </c>
      <c r="B2" s="24" t="s">
        <v>22</v>
      </c>
      <c r="C2" s="24" t="s">
        <v>23</v>
      </c>
      <c r="D2" s="24" t="s">
        <v>30</v>
      </c>
    </row>
    <row r="3" spans="1:4" ht="14.35" x14ac:dyDescent="0.5">
      <c r="A3" s="113">
        <v>1</v>
      </c>
      <c r="B3" s="141" t="s">
        <v>212</v>
      </c>
      <c r="C3" s="143" t="s">
        <v>78</v>
      </c>
      <c r="D3" s="48">
        <f>VLOOKUP(B3,Teams!B$1:AA$296,16,FALSE)</f>
        <v>404</v>
      </c>
    </row>
    <row r="4" spans="1:4" ht="14.35" x14ac:dyDescent="0.5">
      <c r="A4" s="115">
        <v>2</v>
      </c>
      <c r="B4" s="108" t="s">
        <v>225</v>
      </c>
      <c r="C4" s="106" t="s">
        <v>223</v>
      </c>
      <c r="D4" s="49">
        <f>VLOOKUP(B4,Teams!B$1:AA$296,16,FALSE)</f>
        <v>390</v>
      </c>
    </row>
    <row r="5" spans="1:4" ht="14.35" x14ac:dyDescent="0.5">
      <c r="A5" s="115">
        <v>3</v>
      </c>
      <c r="B5" s="116" t="s">
        <v>194</v>
      </c>
      <c r="C5" s="117" t="s">
        <v>83</v>
      </c>
      <c r="D5" s="49">
        <f>VLOOKUP(B5,Teams!B$1:AA$296,16,FALSE)</f>
        <v>384</v>
      </c>
    </row>
    <row r="6" spans="1:4" ht="14.35" x14ac:dyDescent="0.5">
      <c r="A6" s="115">
        <v>4</v>
      </c>
      <c r="B6" s="116" t="s">
        <v>197</v>
      </c>
      <c r="C6" s="117" t="s">
        <v>123</v>
      </c>
      <c r="D6" s="49">
        <f>VLOOKUP(B6,Teams!B$1:AA$296,16,FALSE)</f>
        <v>377</v>
      </c>
    </row>
    <row r="7" spans="1:4" ht="14.35" x14ac:dyDescent="0.5">
      <c r="A7" s="115">
        <v>5</v>
      </c>
      <c r="B7" s="108" t="s">
        <v>190</v>
      </c>
      <c r="C7" s="106" t="s">
        <v>13</v>
      </c>
      <c r="D7" s="49">
        <f>VLOOKUP(B7,Teams!B$1:AA$296,16,FALSE)</f>
        <v>376</v>
      </c>
    </row>
    <row r="8" spans="1:4" ht="14.35" x14ac:dyDescent="0.5">
      <c r="A8" s="115">
        <v>6</v>
      </c>
      <c r="B8" s="108" t="s">
        <v>235</v>
      </c>
      <c r="C8" s="106" t="s">
        <v>110</v>
      </c>
      <c r="D8" s="49">
        <f>VLOOKUP(B8,Teams!B$1:AA$296,16,FALSE)</f>
        <v>370</v>
      </c>
    </row>
    <row r="9" spans="1:4" ht="14.35" x14ac:dyDescent="0.5">
      <c r="A9" s="115">
        <v>7</v>
      </c>
      <c r="B9" s="116" t="s">
        <v>183</v>
      </c>
      <c r="C9" s="117" t="s">
        <v>181</v>
      </c>
      <c r="D9" s="49">
        <f>VLOOKUP(B9,Teams!B$1:AA$296,16,FALSE)</f>
        <v>363</v>
      </c>
    </row>
    <row r="10" spans="1:4" ht="14.35" x14ac:dyDescent="0.5">
      <c r="A10" s="115">
        <v>8</v>
      </c>
      <c r="B10" s="116" t="s">
        <v>205</v>
      </c>
      <c r="C10" s="117" t="s">
        <v>5</v>
      </c>
      <c r="D10" s="49">
        <f>VLOOKUP(B10,Teams!B$1:AA$296,16,FALSE)</f>
        <v>363</v>
      </c>
    </row>
    <row r="11" spans="1:4" ht="14.35" x14ac:dyDescent="0.5">
      <c r="A11" s="115">
        <v>9</v>
      </c>
      <c r="B11" s="108" t="s">
        <v>179</v>
      </c>
      <c r="C11" s="106" t="s">
        <v>77</v>
      </c>
      <c r="D11" s="49">
        <f>VLOOKUP(B11,Teams!B$1:AA$296,16,FALSE)</f>
        <v>358</v>
      </c>
    </row>
    <row r="12" spans="1:4" ht="14.35" x14ac:dyDescent="0.5">
      <c r="A12" s="115">
        <v>10</v>
      </c>
      <c r="B12" s="108" t="s">
        <v>219</v>
      </c>
      <c r="C12" s="106" t="s">
        <v>130</v>
      </c>
      <c r="D12" s="49">
        <f>VLOOKUP(B12,Teams!B$1:AA$296,16,FALSE)</f>
        <v>357</v>
      </c>
    </row>
    <row r="13" spans="1:4" ht="14.35" x14ac:dyDescent="0.5">
      <c r="A13" s="115">
        <v>11</v>
      </c>
      <c r="B13" s="116" t="s">
        <v>237</v>
      </c>
      <c r="C13" s="117" t="s">
        <v>173</v>
      </c>
      <c r="D13" s="49">
        <f>VLOOKUP(B13,Teams!B$1:AA$296,16,FALSE)</f>
        <v>355</v>
      </c>
    </row>
    <row r="14" spans="1:4" ht="14.35" x14ac:dyDescent="0.5">
      <c r="A14" s="115">
        <v>12</v>
      </c>
      <c r="B14" s="116" t="s">
        <v>233</v>
      </c>
      <c r="C14" s="117" t="s">
        <v>154</v>
      </c>
      <c r="D14" s="49">
        <f>VLOOKUP(B14,Teams!B$1:AA$296,16,FALSE)</f>
        <v>354</v>
      </c>
    </row>
    <row r="15" spans="1:4" ht="14.35" x14ac:dyDescent="0.5">
      <c r="A15" s="115">
        <v>13</v>
      </c>
      <c r="B15" s="116" t="s">
        <v>196</v>
      </c>
      <c r="C15" s="117" t="s">
        <v>123</v>
      </c>
      <c r="D15" s="49">
        <f>VLOOKUP(B15,Teams!B$1:AA$296,16,FALSE)</f>
        <v>350</v>
      </c>
    </row>
    <row r="16" spans="1:4" ht="14.35" x14ac:dyDescent="0.5">
      <c r="A16" s="115">
        <v>14</v>
      </c>
      <c r="B16" s="116" t="s">
        <v>202</v>
      </c>
      <c r="C16" s="117" t="s">
        <v>68</v>
      </c>
      <c r="D16" s="49">
        <f>VLOOKUP(B16,Teams!B$1:AA$296,16,FALSE)</f>
        <v>345</v>
      </c>
    </row>
    <row r="17" spans="1:4" ht="14.35" x14ac:dyDescent="0.5">
      <c r="A17" s="115">
        <v>15</v>
      </c>
      <c r="B17" s="108" t="s">
        <v>211</v>
      </c>
      <c r="C17" s="106" t="s">
        <v>210</v>
      </c>
      <c r="D17" s="49">
        <f>VLOOKUP(B17,Teams!B$1:AA$296,16,FALSE)</f>
        <v>344</v>
      </c>
    </row>
    <row r="18" spans="1:4" ht="14.35" x14ac:dyDescent="0.5">
      <c r="A18" s="115">
        <v>16</v>
      </c>
      <c r="B18" s="108" t="s">
        <v>187</v>
      </c>
      <c r="C18" s="106" t="s">
        <v>127</v>
      </c>
      <c r="D18" s="49">
        <f>VLOOKUP(B18,Teams!B$1:AA$296,16,FALSE)</f>
        <v>334</v>
      </c>
    </row>
    <row r="19" spans="1:4" ht="14.35" x14ac:dyDescent="0.5">
      <c r="A19" s="115">
        <v>17</v>
      </c>
      <c r="B19" s="108" t="s">
        <v>232</v>
      </c>
      <c r="C19" s="106" t="s">
        <v>17</v>
      </c>
      <c r="D19" s="49">
        <f>VLOOKUP(B19,Teams!B$1:AA$296,16,FALSE)</f>
        <v>334</v>
      </c>
    </row>
    <row r="20" spans="1:4" ht="14.35" x14ac:dyDescent="0.5">
      <c r="A20" s="115">
        <v>18</v>
      </c>
      <c r="B20" s="116" t="s">
        <v>208</v>
      </c>
      <c r="C20" s="117" t="s">
        <v>92</v>
      </c>
      <c r="D20" s="49">
        <f>VLOOKUP(B20,Teams!B$1:AA$296,16,FALSE)</f>
        <v>321</v>
      </c>
    </row>
    <row r="21" spans="1:4" ht="14.35" x14ac:dyDescent="0.5">
      <c r="A21" s="115">
        <v>19</v>
      </c>
      <c r="B21" s="108" t="s">
        <v>226</v>
      </c>
      <c r="C21" s="106" t="s">
        <v>135</v>
      </c>
      <c r="D21" s="49">
        <f>VLOOKUP(B21,Teams!B$1:AA$296,16,FALSE)</f>
        <v>301</v>
      </c>
    </row>
    <row r="22" spans="1:4" ht="14.35" x14ac:dyDescent="0.5">
      <c r="A22" s="115">
        <v>20</v>
      </c>
      <c r="B22" s="108" t="s">
        <v>213</v>
      </c>
      <c r="C22" s="106" t="s">
        <v>78</v>
      </c>
      <c r="D22" s="49">
        <f>VLOOKUP(B22,Teams!B$1:AA$296,16,FALSE)</f>
        <v>295</v>
      </c>
    </row>
    <row r="23" spans="1:4" ht="14.35" x14ac:dyDescent="0.5">
      <c r="A23" s="115">
        <v>21</v>
      </c>
      <c r="B23" s="116" t="s">
        <v>230</v>
      </c>
      <c r="C23" s="117" t="s">
        <v>109</v>
      </c>
      <c r="D23" s="49">
        <f>VLOOKUP(B23,Teams!B$1:AA$296,16,FALSE)</f>
        <v>291</v>
      </c>
    </row>
    <row r="24" spans="1:4" ht="14.35" x14ac:dyDescent="0.5">
      <c r="A24" s="115">
        <v>22</v>
      </c>
      <c r="B24" s="108" t="s">
        <v>193</v>
      </c>
      <c r="C24" s="106" t="s">
        <v>66</v>
      </c>
      <c r="D24" s="49">
        <f>VLOOKUP(B24,Teams!B$1:AA$296,16,FALSE)</f>
        <v>291</v>
      </c>
    </row>
    <row r="25" spans="1:4" ht="14.35" x14ac:dyDescent="0.5">
      <c r="A25" s="115">
        <v>23</v>
      </c>
      <c r="B25" s="116" t="s">
        <v>209</v>
      </c>
      <c r="C25" s="117" t="s">
        <v>210</v>
      </c>
      <c r="D25" s="49">
        <f>VLOOKUP(B25,Teams!B$1:AA$296,16,FALSE)</f>
        <v>286</v>
      </c>
    </row>
    <row r="26" spans="1:4" ht="14.35" x14ac:dyDescent="0.5">
      <c r="A26" s="115">
        <v>24</v>
      </c>
      <c r="B26" s="108" t="s">
        <v>191</v>
      </c>
      <c r="C26" s="106" t="s">
        <v>56</v>
      </c>
      <c r="D26" s="49">
        <f>VLOOKUP(B26,Teams!B$1:AA$296,16,FALSE)</f>
        <v>285</v>
      </c>
    </row>
    <row r="27" spans="1:4" ht="14.35" x14ac:dyDescent="0.5">
      <c r="A27" s="115">
        <v>25</v>
      </c>
      <c r="B27" s="108" t="s">
        <v>217</v>
      </c>
      <c r="C27" s="106" t="s">
        <v>52</v>
      </c>
      <c r="D27" s="49">
        <f>VLOOKUP(B27,Teams!B$1:AA$296,16,FALSE)</f>
        <v>283</v>
      </c>
    </row>
    <row r="28" spans="1:4" ht="14.35" x14ac:dyDescent="0.5">
      <c r="A28" s="115">
        <v>26</v>
      </c>
      <c r="B28" s="116" t="s">
        <v>214</v>
      </c>
      <c r="C28" s="117" t="s">
        <v>92</v>
      </c>
      <c r="D28" s="49">
        <f>VLOOKUP(B28,Teams!B$1:AA$296,16,FALSE)</f>
        <v>281</v>
      </c>
    </row>
    <row r="29" spans="1:4" ht="14.35" x14ac:dyDescent="0.5">
      <c r="A29" s="115">
        <v>27</v>
      </c>
      <c r="B29" s="116" t="s">
        <v>182</v>
      </c>
      <c r="C29" s="117" t="s">
        <v>181</v>
      </c>
      <c r="D29" s="49">
        <f>VLOOKUP(B29,Teams!B$1:AA$296,16,FALSE)</f>
        <v>280</v>
      </c>
    </row>
    <row r="30" spans="1:4" ht="14.35" x14ac:dyDescent="0.5">
      <c r="A30" s="115">
        <v>28</v>
      </c>
      <c r="B30" s="108" t="s">
        <v>192</v>
      </c>
      <c r="C30" s="106" t="s">
        <v>56</v>
      </c>
      <c r="D30" s="49">
        <f>VLOOKUP(B30,Teams!B$1:AA$296,16,FALSE)</f>
        <v>280</v>
      </c>
    </row>
    <row r="31" spans="1:4" ht="14.35" x14ac:dyDescent="0.5">
      <c r="A31" s="115">
        <v>29</v>
      </c>
      <c r="B31" s="116" t="s">
        <v>231</v>
      </c>
      <c r="C31" s="117" t="s">
        <v>109</v>
      </c>
      <c r="D31" s="49">
        <f>VLOOKUP(B31,Teams!B$1:AA$296,16,FALSE)</f>
        <v>277</v>
      </c>
    </row>
    <row r="32" spans="1:4" ht="14.35" x14ac:dyDescent="0.5">
      <c r="A32" s="115">
        <v>30</v>
      </c>
      <c r="B32" s="116" t="s">
        <v>200</v>
      </c>
      <c r="C32" s="117" t="s">
        <v>152</v>
      </c>
      <c r="D32" s="49">
        <f>VLOOKUP(B32,Teams!B$1:AA$296,16,FALSE)</f>
        <v>276</v>
      </c>
    </row>
    <row r="33" spans="1:4" ht="14.35" x14ac:dyDescent="0.5">
      <c r="A33" s="115">
        <v>31</v>
      </c>
      <c r="B33" s="108" t="s">
        <v>215</v>
      </c>
      <c r="C33" s="106" t="s">
        <v>94</v>
      </c>
      <c r="D33" s="49">
        <f>VLOOKUP(B33,Teams!B$1:AA$296,16,FALSE)</f>
        <v>268</v>
      </c>
    </row>
    <row r="34" spans="1:4" ht="14.35" x14ac:dyDescent="0.5">
      <c r="A34" s="115">
        <v>32</v>
      </c>
      <c r="B34" s="118" t="s">
        <v>199</v>
      </c>
      <c r="C34" s="115" t="s">
        <v>48</v>
      </c>
      <c r="D34" s="49">
        <f>VLOOKUP(B34,Teams!B$1:AA$296,16,FALSE)</f>
        <v>262</v>
      </c>
    </row>
    <row r="35" spans="1:4" ht="14.35" x14ac:dyDescent="0.5">
      <c r="A35" s="115">
        <v>33</v>
      </c>
      <c r="B35" s="118" t="s">
        <v>198</v>
      </c>
      <c r="C35" s="115" t="s">
        <v>48</v>
      </c>
      <c r="D35" s="49">
        <f>VLOOKUP(B35,Teams!B$1:AA$296,16,FALSE)</f>
        <v>259</v>
      </c>
    </row>
    <row r="36" spans="1:4" ht="14.35" x14ac:dyDescent="0.5">
      <c r="A36" s="115">
        <v>34</v>
      </c>
      <c r="B36" s="116" t="s">
        <v>184</v>
      </c>
      <c r="C36" s="117" t="s">
        <v>90</v>
      </c>
      <c r="D36" s="49">
        <f>VLOOKUP(B36,Teams!B$1:AA$296,16,FALSE)</f>
        <v>258</v>
      </c>
    </row>
    <row r="37" spans="1:4" ht="14.35" x14ac:dyDescent="0.5">
      <c r="A37" s="115">
        <v>35</v>
      </c>
      <c r="B37" s="108" t="s">
        <v>204</v>
      </c>
      <c r="C37" s="106" t="s">
        <v>12</v>
      </c>
      <c r="D37" s="49">
        <f>VLOOKUP(B37,Teams!B$1:AA$296,16,FALSE)</f>
        <v>258</v>
      </c>
    </row>
    <row r="38" spans="1:4" ht="14.35" x14ac:dyDescent="0.5">
      <c r="A38" s="115">
        <v>36</v>
      </c>
      <c r="B38" s="108" t="s">
        <v>207</v>
      </c>
      <c r="C38" s="106" t="s">
        <v>20</v>
      </c>
      <c r="D38" s="49">
        <f>VLOOKUP(B38,Teams!B$1:AA$296,16,FALSE)</f>
        <v>257</v>
      </c>
    </row>
    <row r="39" spans="1:4" ht="14.35" x14ac:dyDescent="0.5">
      <c r="A39" s="115">
        <v>37</v>
      </c>
      <c r="B39" s="116" t="s">
        <v>228</v>
      </c>
      <c r="C39" s="117" t="s">
        <v>11</v>
      </c>
      <c r="D39" s="49">
        <f>VLOOKUP(B39,Teams!B$1:AA$296,16,FALSE)</f>
        <v>257</v>
      </c>
    </row>
    <row r="40" spans="1:4" ht="14.35" x14ac:dyDescent="0.5">
      <c r="A40" s="115">
        <v>38</v>
      </c>
      <c r="B40" s="116" t="s">
        <v>236</v>
      </c>
      <c r="C40" s="117" t="s">
        <v>110</v>
      </c>
      <c r="D40" s="49">
        <f>VLOOKUP(B40,Teams!B$1:AA$296,16,FALSE)</f>
        <v>253</v>
      </c>
    </row>
    <row r="41" spans="1:4" ht="14.35" x14ac:dyDescent="0.5">
      <c r="A41" s="115">
        <v>39</v>
      </c>
      <c r="B41" s="116" t="s">
        <v>234</v>
      </c>
      <c r="C41" s="117" t="s">
        <v>154</v>
      </c>
      <c r="D41" s="49">
        <f>VLOOKUP(B41,Teams!B$1:AA$296,16,FALSE)</f>
        <v>252</v>
      </c>
    </row>
    <row r="42" spans="1:4" ht="14.35" x14ac:dyDescent="0.5">
      <c r="A42" s="115">
        <v>40</v>
      </c>
      <c r="B42" s="116" t="s">
        <v>246</v>
      </c>
      <c r="C42" s="117" t="s">
        <v>105</v>
      </c>
      <c r="D42" s="49">
        <f>VLOOKUP(B42,Teams!B$1:AA$296,16,FALSE)</f>
        <v>247</v>
      </c>
    </row>
    <row r="43" spans="1:4" ht="14.35" x14ac:dyDescent="0.5">
      <c r="A43" s="115">
        <v>41</v>
      </c>
      <c r="B43" s="108" t="s">
        <v>238</v>
      </c>
      <c r="C43" s="106" t="s">
        <v>78</v>
      </c>
      <c r="D43" s="49">
        <f>VLOOKUP(B43,Teams!B$1:AA$296,16,FALSE)</f>
        <v>241</v>
      </c>
    </row>
    <row r="44" spans="1:4" ht="14.35" x14ac:dyDescent="0.5">
      <c r="A44" s="115">
        <v>42</v>
      </c>
      <c r="B44" s="116" t="s">
        <v>177</v>
      </c>
      <c r="C44" s="117" t="s">
        <v>77</v>
      </c>
      <c r="D44" s="49">
        <f>VLOOKUP(B44,Teams!B$1:AA$296,16,FALSE)</f>
        <v>235</v>
      </c>
    </row>
    <row r="45" spans="1:4" ht="14.35" x14ac:dyDescent="0.5">
      <c r="A45" s="115">
        <v>43</v>
      </c>
      <c r="B45" s="108" t="s">
        <v>185</v>
      </c>
      <c r="C45" s="106" t="s">
        <v>127</v>
      </c>
      <c r="D45" s="49">
        <f>VLOOKUP(B45,Teams!B$1:AA$296,16,FALSE)</f>
        <v>225</v>
      </c>
    </row>
    <row r="46" spans="1:4" ht="14.35" x14ac:dyDescent="0.5">
      <c r="A46" s="115">
        <v>44</v>
      </c>
      <c r="B46" s="108" t="s">
        <v>201</v>
      </c>
      <c r="C46" s="106" t="s">
        <v>6</v>
      </c>
      <c r="D46" s="49">
        <f>VLOOKUP(B46,Teams!B$1:AA$296,16,FALSE)</f>
        <v>224</v>
      </c>
    </row>
    <row r="47" spans="1:4" ht="14.35" x14ac:dyDescent="0.5">
      <c r="A47" s="115">
        <v>45</v>
      </c>
      <c r="B47" s="116" t="s">
        <v>189</v>
      </c>
      <c r="C47" s="117" t="s">
        <v>13</v>
      </c>
      <c r="D47" s="49">
        <f>VLOOKUP(B47,Teams!B$1:AA$296,16,FALSE)</f>
        <v>222</v>
      </c>
    </row>
    <row r="48" spans="1:4" ht="14.35" x14ac:dyDescent="0.5">
      <c r="A48" s="115">
        <v>46</v>
      </c>
      <c r="B48" s="116" t="s">
        <v>178</v>
      </c>
      <c r="C48" s="117" t="s">
        <v>77</v>
      </c>
      <c r="D48" s="49">
        <f>VLOOKUP(B48,Teams!B$1:AA$296,16,FALSE)</f>
        <v>209</v>
      </c>
    </row>
    <row r="49" spans="1:4" ht="14.35" x14ac:dyDescent="0.5">
      <c r="A49" s="115">
        <v>47</v>
      </c>
      <c r="B49" s="116" t="s">
        <v>195</v>
      </c>
      <c r="C49" s="117" t="s">
        <v>83</v>
      </c>
      <c r="D49" s="49">
        <f>VLOOKUP(B49,Teams!B$1:AA$296,16,FALSE)</f>
        <v>205</v>
      </c>
    </row>
    <row r="50" spans="1:4" ht="14.35" x14ac:dyDescent="0.5">
      <c r="A50" s="115">
        <v>48</v>
      </c>
      <c r="B50" s="116" t="s">
        <v>227</v>
      </c>
      <c r="C50" s="117" t="s">
        <v>8</v>
      </c>
      <c r="D50" s="49">
        <f>VLOOKUP(B50,Teams!B$1:AA$296,16,FALSE)</f>
        <v>199</v>
      </c>
    </row>
    <row r="51" spans="1:4" ht="14.35" x14ac:dyDescent="0.5">
      <c r="A51" s="115">
        <v>49</v>
      </c>
      <c r="B51" s="116" t="s">
        <v>239</v>
      </c>
      <c r="C51" s="117" t="s">
        <v>149</v>
      </c>
      <c r="D51" s="49">
        <f>VLOOKUP(B51,Teams!B$1:AA$296,16,FALSE)</f>
        <v>196</v>
      </c>
    </row>
    <row r="52" spans="1:4" ht="14.35" x14ac:dyDescent="0.5">
      <c r="A52" s="115">
        <v>50</v>
      </c>
      <c r="B52" s="116" t="s">
        <v>216</v>
      </c>
      <c r="C52" s="117" t="s">
        <v>52</v>
      </c>
      <c r="D52" s="49">
        <f>VLOOKUP(B52,Teams!B$1:AA$296,16,FALSE)</f>
        <v>192</v>
      </c>
    </row>
    <row r="53" spans="1:4" ht="14.35" x14ac:dyDescent="0.5">
      <c r="A53" s="115">
        <v>51</v>
      </c>
      <c r="B53" s="109" t="s">
        <v>229</v>
      </c>
      <c r="C53" s="107" t="s">
        <v>109</v>
      </c>
      <c r="D53" s="49">
        <f>VLOOKUP(B53,Teams!B$1:AA$296,16,FALSE)</f>
        <v>190</v>
      </c>
    </row>
    <row r="54" spans="1:4" ht="14.35" x14ac:dyDescent="0.5">
      <c r="A54" s="115">
        <v>52</v>
      </c>
      <c r="B54" s="122" t="s">
        <v>206</v>
      </c>
      <c r="C54" s="121" t="s">
        <v>5</v>
      </c>
      <c r="D54" s="49">
        <f>VLOOKUP(B54,Teams!B$1:AA$296,16,FALSE)</f>
        <v>190</v>
      </c>
    </row>
    <row r="55" spans="1:4" ht="14.35" x14ac:dyDescent="0.5">
      <c r="A55" s="115">
        <v>53</v>
      </c>
      <c r="B55" s="122" t="s">
        <v>218</v>
      </c>
      <c r="C55" s="121" t="s">
        <v>52</v>
      </c>
      <c r="D55" s="49">
        <f>VLOOKUP(B55,Teams!B$1:AA$296,16,FALSE)</f>
        <v>180</v>
      </c>
    </row>
    <row r="56" spans="1:4" ht="14.35" x14ac:dyDescent="0.5">
      <c r="A56" s="115">
        <v>54</v>
      </c>
      <c r="B56" s="109" t="s">
        <v>203</v>
      </c>
      <c r="C56" s="107" t="s">
        <v>147</v>
      </c>
      <c r="D56" s="49">
        <f>VLOOKUP(B56,Teams!B$1:AA$296,16,FALSE)</f>
        <v>177</v>
      </c>
    </row>
    <row r="57" spans="1:4" ht="14.35" x14ac:dyDescent="0.5">
      <c r="A57" s="115">
        <v>55</v>
      </c>
      <c r="B57" s="109" t="s">
        <v>137</v>
      </c>
      <c r="C57" s="107" t="s">
        <v>12</v>
      </c>
      <c r="D57" s="49">
        <f>VLOOKUP(B57,Teams!B$1:AA$296,16,FALSE)</f>
        <v>174</v>
      </c>
    </row>
    <row r="58" spans="1:4" ht="14.35" x14ac:dyDescent="0.5">
      <c r="A58" s="115">
        <v>56</v>
      </c>
      <c r="B58" s="122" t="s">
        <v>222</v>
      </c>
      <c r="C58" s="121" t="s">
        <v>111</v>
      </c>
      <c r="D58" s="49">
        <f>VLOOKUP(B58,Teams!B$1:AA$296,16,FALSE)</f>
        <v>172</v>
      </c>
    </row>
    <row r="59" spans="1:4" ht="14.35" x14ac:dyDescent="0.5">
      <c r="A59" s="115">
        <v>57</v>
      </c>
      <c r="B59" s="122" t="s">
        <v>224</v>
      </c>
      <c r="C59" s="121" t="s">
        <v>223</v>
      </c>
      <c r="D59" s="49">
        <f>VLOOKUP(B59,Teams!B$1:AA$296,16,FALSE)</f>
        <v>169</v>
      </c>
    </row>
    <row r="60" spans="1:4" ht="14.35" x14ac:dyDescent="0.5">
      <c r="A60" s="115">
        <v>58</v>
      </c>
      <c r="B60" s="109" t="s">
        <v>188</v>
      </c>
      <c r="C60" s="107" t="s">
        <v>13</v>
      </c>
      <c r="D60" s="49">
        <f>VLOOKUP(B60,Teams!B$1:AA$296,16,FALSE)</f>
        <v>157</v>
      </c>
    </row>
    <row r="61" spans="1:4" ht="14.35" x14ac:dyDescent="0.5">
      <c r="A61" s="123">
        <v>59</v>
      </c>
      <c r="B61" s="124" t="s">
        <v>180</v>
      </c>
      <c r="C61" s="125" t="s">
        <v>5</v>
      </c>
      <c r="D61" s="159">
        <f>VLOOKUP(B61,Teams!B$1:AA$296,16,FALSE)</f>
        <v>99</v>
      </c>
    </row>
    <row r="62" spans="1:4" x14ac:dyDescent="0.4">
      <c r="B62" s="4"/>
      <c r="C62" s="5"/>
    </row>
    <row r="63" spans="1:4" x14ac:dyDescent="0.4">
      <c r="B63" s="4"/>
      <c r="C63" s="5"/>
    </row>
    <row r="64" spans="1:4" x14ac:dyDescent="0.4">
      <c r="B64" s="4"/>
      <c r="C64" s="5"/>
    </row>
    <row r="65" spans="2:3" x14ac:dyDescent="0.4">
      <c r="B65" s="4"/>
      <c r="C65" s="5"/>
    </row>
    <row r="66" spans="2:3" x14ac:dyDescent="0.4">
      <c r="B66" s="4"/>
      <c r="C66" s="5"/>
    </row>
    <row r="67" spans="2:3" x14ac:dyDescent="0.4">
      <c r="B67" s="4"/>
      <c r="C67" s="5"/>
    </row>
    <row r="68" spans="2:3" x14ac:dyDescent="0.4">
      <c r="B68" s="4"/>
      <c r="C68" s="5"/>
    </row>
    <row r="69" spans="2:3" x14ac:dyDescent="0.4">
      <c r="B69" s="4"/>
      <c r="C69" s="5"/>
    </row>
    <row r="70" spans="2:3" x14ac:dyDescent="0.4">
      <c r="B70" s="4"/>
      <c r="C70" s="5"/>
    </row>
    <row r="71" spans="2:3" x14ac:dyDescent="0.4">
      <c r="B71" s="4"/>
      <c r="C71" s="5"/>
    </row>
    <row r="72" spans="2:3" x14ac:dyDescent="0.4">
      <c r="B72" s="4"/>
      <c r="C72" s="5"/>
    </row>
    <row r="73" spans="2:3" x14ac:dyDescent="0.4">
      <c r="B73" s="4"/>
      <c r="C73" s="5"/>
    </row>
    <row r="74" spans="2:3" x14ac:dyDescent="0.4">
      <c r="B74" s="4"/>
      <c r="C74" s="5"/>
    </row>
    <row r="75" spans="2:3" x14ac:dyDescent="0.4">
      <c r="B75" s="4"/>
      <c r="C75" s="5"/>
    </row>
    <row r="76" spans="2:3" x14ac:dyDescent="0.4">
      <c r="B76" s="4"/>
      <c r="C76" s="5"/>
    </row>
    <row r="77" spans="2:3" x14ac:dyDescent="0.4">
      <c r="B77" s="4"/>
      <c r="C77" s="5"/>
    </row>
    <row r="78" spans="2:3" x14ac:dyDescent="0.4">
      <c r="B78" s="4"/>
      <c r="C78" s="5"/>
    </row>
    <row r="79" spans="2:3" x14ac:dyDescent="0.4">
      <c r="B79" s="4"/>
      <c r="C79" s="5"/>
    </row>
    <row r="80" spans="2:3" x14ac:dyDescent="0.4">
      <c r="B80" s="4"/>
      <c r="C80" s="5"/>
    </row>
    <row r="81" spans="2:3" x14ac:dyDescent="0.4">
      <c r="B81" s="4"/>
      <c r="C81" s="5"/>
    </row>
    <row r="82" spans="2:3" x14ac:dyDescent="0.4">
      <c r="B82" s="4"/>
      <c r="C82" s="5"/>
    </row>
    <row r="83" spans="2:3" x14ac:dyDescent="0.4">
      <c r="B83" s="4"/>
      <c r="C83" s="5"/>
    </row>
    <row r="84" spans="2:3" x14ac:dyDescent="0.4">
      <c r="B84" s="4"/>
      <c r="C84" s="5"/>
    </row>
    <row r="85" spans="2:3" x14ac:dyDescent="0.4">
      <c r="B85" s="4"/>
      <c r="C85" s="5"/>
    </row>
    <row r="86" spans="2:3" x14ac:dyDescent="0.4">
      <c r="B86" s="4"/>
      <c r="C86" s="5"/>
    </row>
    <row r="87" spans="2:3" x14ac:dyDescent="0.4">
      <c r="B87" s="4"/>
      <c r="C87" s="5"/>
    </row>
    <row r="88" spans="2:3" x14ac:dyDescent="0.4">
      <c r="B88" s="4"/>
      <c r="C88" s="5"/>
    </row>
    <row r="89" spans="2:3" x14ac:dyDescent="0.4">
      <c r="B89" s="4"/>
      <c r="C89" s="5"/>
    </row>
    <row r="90" spans="2:3" x14ac:dyDescent="0.4">
      <c r="B90" s="4"/>
      <c r="C90" s="5"/>
    </row>
    <row r="91" spans="2:3" x14ac:dyDescent="0.4">
      <c r="B91" s="4"/>
      <c r="C91" s="5"/>
    </row>
    <row r="92" spans="2:3" x14ac:dyDescent="0.4">
      <c r="B92" s="4"/>
      <c r="C92" s="5"/>
    </row>
    <row r="93" spans="2:3" x14ac:dyDescent="0.4">
      <c r="B93" s="4"/>
      <c r="C93" s="5"/>
    </row>
    <row r="94" spans="2:3" x14ac:dyDescent="0.4">
      <c r="B94" s="4"/>
      <c r="C94" s="5"/>
    </row>
    <row r="95" spans="2:3" x14ac:dyDescent="0.4">
      <c r="B95" s="4"/>
      <c r="C95" s="5"/>
    </row>
    <row r="96" spans="2:3" x14ac:dyDescent="0.4">
      <c r="B96" s="4"/>
      <c r="C96" s="5"/>
    </row>
    <row r="97" spans="2:3" x14ac:dyDescent="0.4">
      <c r="B97" s="4"/>
      <c r="C97" s="5"/>
    </row>
    <row r="98" spans="2:3" x14ac:dyDescent="0.4">
      <c r="B98" s="4"/>
      <c r="C98" s="5"/>
    </row>
    <row r="99" spans="2:3" x14ac:dyDescent="0.4">
      <c r="B99" s="4"/>
      <c r="C99" s="5"/>
    </row>
    <row r="100" spans="2:3" x14ac:dyDescent="0.4">
      <c r="B100" s="4"/>
      <c r="C100" s="5"/>
    </row>
    <row r="101" spans="2:3" x14ac:dyDescent="0.4">
      <c r="B101" s="4"/>
      <c r="C101" s="5"/>
    </row>
    <row r="102" spans="2:3" x14ac:dyDescent="0.4">
      <c r="B102" s="4"/>
      <c r="C102" s="5"/>
    </row>
    <row r="103" spans="2:3" x14ac:dyDescent="0.4">
      <c r="B103" s="4"/>
      <c r="C103" s="5"/>
    </row>
    <row r="104" spans="2:3" x14ac:dyDescent="0.4">
      <c r="B104" s="4"/>
      <c r="C104" s="5"/>
    </row>
    <row r="105" spans="2:3" x14ac:dyDescent="0.4">
      <c r="B105" s="4"/>
      <c r="C105" s="5"/>
    </row>
    <row r="106" spans="2:3" x14ac:dyDescent="0.4">
      <c r="B106" s="4"/>
      <c r="C106" s="5"/>
    </row>
    <row r="107" spans="2:3" x14ac:dyDescent="0.4">
      <c r="B107" s="4"/>
      <c r="C107" s="5"/>
    </row>
    <row r="108" spans="2:3" x14ac:dyDescent="0.4">
      <c r="B108" s="4"/>
      <c r="C108" s="5"/>
    </row>
    <row r="109" spans="2:3" x14ac:dyDescent="0.4">
      <c r="B109" s="4"/>
      <c r="C109" s="5"/>
    </row>
    <row r="110" spans="2:3" x14ac:dyDescent="0.4">
      <c r="B110" s="4"/>
      <c r="C110" s="5"/>
    </row>
    <row r="111" spans="2:3" x14ac:dyDescent="0.4">
      <c r="B111" s="4"/>
      <c r="C111" s="5"/>
    </row>
    <row r="112" spans="2:3" x14ac:dyDescent="0.4">
      <c r="B112" s="4"/>
      <c r="C112" s="5"/>
    </row>
    <row r="113" spans="2:3" x14ac:dyDescent="0.4">
      <c r="B113" s="4"/>
      <c r="C113" s="5"/>
    </row>
    <row r="114" spans="2:3" x14ac:dyDescent="0.4">
      <c r="B114" s="4"/>
      <c r="C114" s="5"/>
    </row>
    <row r="115" spans="2:3" x14ac:dyDescent="0.4">
      <c r="B115" s="4"/>
      <c r="C115" s="5"/>
    </row>
    <row r="116" spans="2:3" x14ac:dyDescent="0.4">
      <c r="B116" s="4"/>
      <c r="C116" s="5"/>
    </row>
    <row r="117" spans="2:3" x14ac:dyDescent="0.4">
      <c r="B117" s="4"/>
      <c r="C117" s="5"/>
    </row>
    <row r="118" spans="2:3" x14ac:dyDescent="0.4">
      <c r="B118" s="4"/>
      <c r="C118" s="5"/>
    </row>
    <row r="119" spans="2:3" x14ac:dyDescent="0.4">
      <c r="B119" s="4"/>
      <c r="C119" s="5"/>
    </row>
    <row r="120" spans="2:3" x14ac:dyDescent="0.4">
      <c r="B120" s="4"/>
      <c r="C120" s="5"/>
    </row>
    <row r="121" spans="2:3" x14ac:dyDescent="0.4">
      <c r="B121" s="4"/>
      <c r="C121" s="5"/>
    </row>
    <row r="122" spans="2:3" x14ac:dyDescent="0.4">
      <c r="B122" s="4"/>
      <c r="C122" s="5"/>
    </row>
    <row r="123" spans="2:3" x14ac:dyDescent="0.4">
      <c r="B123" s="4"/>
      <c r="C123" s="5"/>
    </row>
    <row r="124" spans="2:3" x14ac:dyDescent="0.4">
      <c r="B124" s="4"/>
      <c r="C124" s="5"/>
    </row>
    <row r="125" spans="2:3" x14ac:dyDescent="0.4">
      <c r="B125" s="4"/>
      <c r="C125" s="5"/>
    </row>
    <row r="126" spans="2:3" x14ac:dyDescent="0.4">
      <c r="B126" s="4"/>
      <c r="C126" s="5"/>
    </row>
    <row r="127" spans="2:3" x14ac:dyDescent="0.4">
      <c r="B127" s="4"/>
      <c r="C127" s="5"/>
    </row>
    <row r="128" spans="2:3" x14ac:dyDescent="0.4">
      <c r="B128" s="4"/>
      <c r="C128" s="5"/>
    </row>
    <row r="129" spans="2:3" x14ac:dyDescent="0.4">
      <c r="B129" s="4"/>
      <c r="C129" s="5"/>
    </row>
    <row r="130" spans="2:3" x14ac:dyDescent="0.4">
      <c r="B130" s="4"/>
      <c r="C130" s="5"/>
    </row>
    <row r="131" spans="2:3" x14ac:dyDescent="0.4">
      <c r="B131" s="4"/>
      <c r="C131" s="5"/>
    </row>
    <row r="132" spans="2:3" x14ac:dyDescent="0.4">
      <c r="B132" s="4"/>
      <c r="C132" s="5"/>
    </row>
    <row r="133" spans="2:3" x14ac:dyDescent="0.4">
      <c r="B133" s="4"/>
      <c r="C133" s="5"/>
    </row>
    <row r="134" spans="2:3" x14ac:dyDescent="0.4">
      <c r="B134" s="4"/>
      <c r="C134" s="5"/>
    </row>
    <row r="135" spans="2:3" x14ac:dyDescent="0.4">
      <c r="B135" s="4"/>
      <c r="C135" s="5"/>
    </row>
    <row r="136" spans="2:3" x14ac:dyDescent="0.4">
      <c r="B136" s="4"/>
      <c r="C136" s="5"/>
    </row>
    <row r="137" spans="2:3" x14ac:dyDescent="0.4">
      <c r="B137" s="4"/>
      <c r="C137" s="5"/>
    </row>
    <row r="138" spans="2:3" x14ac:dyDescent="0.4">
      <c r="B138" s="4"/>
      <c r="C138" s="5"/>
    </row>
    <row r="139" spans="2:3" x14ac:dyDescent="0.4">
      <c r="B139" s="4"/>
      <c r="C139" s="5"/>
    </row>
    <row r="140" spans="2:3" x14ac:dyDescent="0.4">
      <c r="B140" s="4"/>
      <c r="C140" s="5"/>
    </row>
    <row r="141" spans="2:3" x14ac:dyDescent="0.4">
      <c r="B141" s="4"/>
      <c r="C141" s="5"/>
    </row>
    <row r="142" spans="2:3" x14ac:dyDescent="0.4">
      <c r="B142" s="4"/>
      <c r="C142" s="5"/>
    </row>
    <row r="143" spans="2:3" x14ac:dyDescent="0.4">
      <c r="B143" s="4"/>
      <c r="C143" s="5"/>
    </row>
    <row r="144" spans="2:3" x14ac:dyDescent="0.4">
      <c r="B144" s="4"/>
      <c r="C144" s="5"/>
    </row>
    <row r="145" spans="2:3" x14ac:dyDescent="0.4">
      <c r="B145" s="4"/>
      <c r="C145" s="5"/>
    </row>
    <row r="146" spans="2:3" x14ac:dyDescent="0.4">
      <c r="B146" s="4"/>
      <c r="C146" s="5"/>
    </row>
    <row r="147" spans="2:3" x14ac:dyDescent="0.4">
      <c r="B147" s="4"/>
      <c r="C147" s="5"/>
    </row>
    <row r="148" spans="2:3" x14ac:dyDescent="0.4">
      <c r="B148" s="4"/>
      <c r="C148" s="5"/>
    </row>
    <row r="149" spans="2:3" x14ac:dyDescent="0.4">
      <c r="B149" s="4"/>
      <c r="C149" s="5"/>
    </row>
    <row r="150" spans="2:3" x14ac:dyDescent="0.4">
      <c r="B150" s="4"/>
      <c r="C150" s="5"/>
    </row>
    <row r="151" spans="2:3" x14ac:dyDescent="0.4">
      <c r="B151" s="4"/>
      <c r="C151" s="5"/>
    </row>
    <row r="152" spans="2:3" x14ac:dyDescent="0.4">
      <c r="B152" s="4"/>
      <c r="C152" s="5"/>
    </row>
    <row r="153" spans="2:3" x14ac:dyDescent="0.4">
      <c r="B153" s="4"/>
      <c r="C153" s="5"/>
    </row>
    <row r="154" spans="2:3" x14ac:dyDescent="0.4">
      <c r="B154" s="4"/>
      <c r="C154" s="5"/>
    </row>
    <row r="155" spans="2:3" x14ac:dyDescent="0.4">
      <c r="B155" s="4"/>
      <c r="C155" s="5"/>
    </row>
    <row r="156" spans="2:3" x14ac:dyDescent="0.4">
      <c r="B156" s="4"/>
      <c r="C156" s="5"/>
    </row>
    <row r="157" spans="2:3" x14ac:dyDescent="0.4">
      <c r="B157" s="4"/>
      <c r="C157" s="5"/>
    </row>
    <row r="158" spans="2:3" x14ac:dyDescent="0.4">
      <c r="B158" s="4"/>
      <c r="C158" s="5"/>
    </row>
    <row r="159" spans="2:3" x14ac:dyDescent="0.4">
      <c r="B159" s="4"/>
      <c r="C159" s="5"/>
    </row>
    <row r="160" spans="2:3" x14ac:dyDescent="0.4">
      <c r="B160" s="4"/>
      <c r="C160" s="5"/>
    </row>
    <row r="161" spans="2:3" x14ac:dyDescent="0.4">
      <c r="B161" s="4"/>
      <c r="C161" s="5"/>
    </row>
    <row r="162" spans="2:3" x14ac:dyDescent="0.4">
      <c r="B162" s="4"/>
      <c r="C162" s="5"/>
    </row>
    <row r="163" spans="2:3" x14ac:dyDescent="0.4">
      <c r="B163" s="4"/>
      <c r="C163" s="5"/>
    </row>
    <row r="164" spans="2:3" x14ac:dyDescent="0.4">
      <c r="B164" s="4"/>
      <c r="C164" s="5"/>
    </row>
    <row r="165" spans="2:3" x14ac:dyDescent="0.4">
      <c r="B165" s="4"/>
      <c r="C165" s="5"/>
    </row>
    <row r="166" spans="2:3" x14ac:dyDescent="0.4">
      <c r="B166" s="4"/>
      <c r="C166" s="5"/>
    </row>
    <row r="167" spans="2:3" x14ac:dyDescent="0.4">
      <c r="B167" s="4"/>
      <c r="C167" s="5"/>
    </row>
    <row r="168" spans="2:3" x14ac:dyDescent="0.4">
      <c r="B168" s="4"/>
      <c r="C168" s="5"/>
    </row>
    <row r="169" spans="2:3" x14ac:dyDescent="0.4">
      <c r="B169" s="4"/>
      <c r="C169" s="5"/>
    </row>
    <row r="170" spans="2:3" x14ac:dyDescent="0.4">
      <c r="B170" s="4"/>
      <c r="C170" s="5"/>
    </row>
    <row r="171" spans="2:3" x14ac:dyDescent="0.4">
      <c r="B171" s="4"/>
      <c r="C171" s="5"/>
    </row>
    <row r="172" spans="2:3" x14ac:dyDescent="0.4">
      <c r="B172" s="4"/>
      <c r="C172" s="5"/>
    </row>
    <row r="173" spans="2:3" x14ac:dyDescent="0.4">
      <c r="B173" s="4"/>
      <c r="C173" s="5"/>
    </row>
    <row r="174" spans="2:3" x14ac:dyDescent="0.4">
      <c r="B174" s="4"/>
      <c r="C174" s="5"/>
    </row>
    <row r="175" spans="2:3" x14ac:dyDescent="0.4">
      <c r="B175" s="4"/>
      <c r="C175" s="5"/>
    </row>
    <row r="176" spans="2:3" x14ac:dyDescent="0.4">
      <c r="B176" s="4"/>
      <c r="C176" s="5"/>
    </row>
    <row r="177" spans="2:3" x14ac:dyDescent="0.4">
      <c r="B177" s="4"/>
      <c r="C177" s="5"/>
    </row>
    <row r="178" spans="2:3" x14ac:dyDescent="0.4">
      <c r="B178" s="4"/>
      <c r="C178" s="5"/>
    </row>
    <row r="179" spans="2:3" x14ac:dyDescent="0.4">
      <c r="B179" s="4"/>
      <c r="C179" s="5"/>
    </row>
    <row r="180" spans="2:3" x14ac:dyDescent="0.4">
      <c r="B180" s="4"/>
      <c r="C180" s="5"/>
    </row>
    <row r="181" spans="2:3" x14ac:dyDescent="0.4">
      <c r="B181" s="4"/>
      <c r="C181" s="5"/>
    </row>
    <row r="182" spans="2:3" x14ac:dyDescent="0.4">
      <c r="B182" s="4"/>
      <c r="C182" s="5"/>
    </row>
    <row r="183" spans="2:3" x14ac:dyDescent="0.4">
      <c r="B183" s="4"/>
      <c r="C183" s="5"/>
    </row>
    <row r="184" spans="2:3" x14ac:dyDescent="0.4">
      <c r="B184" s="4"/>
      <c r="C184" s="5"/>
    </row>
    <row r="185" spans="2:3" x14ac:dyDescent="0.4">
      <c r="B185" s="4"/>
      <c r="C185" s="5"/>
    </row>
    <row r="186" spans="2:3" x14ac:dyDescent="0.4">
      <c r="B186" s="4"/>
      <c r="C186" s="5"/>
    </row>
    <row r="187" spans="2:3" x14ac:dyDescent="0.4">
      <c r="B187" s="6"/>
      <c r="C187" s="5"/>
    </row>
    <row r="188" spans="2:3" x14ac:dyDescent="0.4">
      <c r="B188" s="5"/>
      <c r="C188" s="5"/>
    </row>
    <row r="189" spans="2:3" x14ac:dyDescent="0.4">
      <c r="B189" s="5"/>
      <c r="C189" s="5"/>
    </row>
    <row r="190" spans="2:3" x14ac:dyDescent="0.4">
      <c r="B190" s="5"/>
      <c r="C190" s="5"/>
    </row>
    <row r="191" spans="2:3" x14ac:dyDescent="0.4">
      <c r="B191" s="5"/>
      <c r="C191" s="5"/>
    </row>
    <row r="192" spans="2:3" x14ac:dyDescent="0.4">
      <c r="B192" s="5"/>
      <c r="C192" s="5"/>
    </row>
    <row r="193" spans="2:3" x14ac:dyDescent="0.4">
      <c r="B193" s="5"/>
      <c r="C193" s="5"/>
    </row>
    <row r="194" spans="2:3" x14ac:dyDescent="0.4">
      <c r="B194" s="7"/>
      <c r="C194" s="7"/>
    </row>
    <row r="195" spans="2:3" x14ac:dyDescent="0.4">
      <c r="B195" s="7"/>
      <c r="C195" s="7"/>
    </row>
    <row r="196" spans="2:3" x14ac:dyDescent="0.4">
      <c r="B196" s="7"/>
      <c r="C196" s="7"/>
    </row>
    <row r="197" spans="2:3" x14ac:dyDescent="0.4">
      <c r="B197" s="7"/>
      <c r="C197" s="7"/>
    </row>
    <row r="198" spans="2:3" x14ac:dyDescent="0.4">
      <c r="B198" s="7"/>
      <c r="C198" s="7"/>
    </row>
    <row r="199" spans="2:3" x14ac:dyDescent="0.4">
      <c r="B199" s="7"/>
      <c r="C199" s="7"/>
    </row>
    <row r="200" spans="2:3" x14ac:dyDescent="0.4">
      <c r="B200" s="7"/>
      <c r="C200" s="7"/>
    </row>
    <row r="201" spans="2:3" x14ac:dyDescent="0.4">
      <c r="B201" s="7"/>
      <c r="C201" s="7"/>
    </row>
    <row r="202" spans="2:3" x14ac:dyDescent="0.4">
      <c r="B202" s="7"/>
      <c r="C202" s="7"/>
    </row>
    <row r="203" spans="2:3" x14ac:dyDescent="0.4">
      <c r="B203" s="7"/>
      <c r="C203" s="7"/>
    </row>
    <row r="204" spans="2:3" x14ac:dyDescent="0.4">
      <c r="B204" s="7"/>
      <c r="C204" s="7"/>
    </row>
    <row r="205" spans="2:3" x14ac:dyDescent="0.4">
      <c r="B205" s="7"/>
      <c r="C205" s="7"/>
    </row>
    <row r="206" spans="2:3" x14ac:dyDescent="0.4">
      <c r="B206" s="7"/>
      <c r="C206" s="7"/>
    </row>
    <row r="207" spans="2:3" x14ac:dyDescent="0.4">
      <c r="B207" s="7"/>
      <c r="C207" s="7"/>
    </row>
    <row r="208" spans="2:3" x14ac:dyDescent="0.4">
      <c r="B208" s="7"/>
      <c r="C208" s="7"/>
    </row>
    <row r="209" spans="2:3" x14ac:dyDescent="0.4">
      <c r="B209" s="7"/>
      <c r="C209" s="7"/>
    </row>
    <row r="210" spans="2:3" x14ac:dyDescent="0.4">
      <c r="B210" s="7"/>
      <c r="C210" s="7"/>
    </row>
    <row r="211" spans="2:3" x14ac:dyDescent="0.4">
      <c r="B211" s="7"/>
      <c r="C211" s="7"/>
    </row>
    <row r="212" spans="2:3" x14ac:dyDescent="0.4">
      <c r="B212" s="7"/>
      <c r="C212" s="7"/>
    </row>
    <row r="213" spans="2:3" x14ac:dyDescent="0.4">
      <c r="B213" s="7"/>
      <c r="C213" s="7"/>
    </row>
  </sheetData>
  <sortState xmlns:xlrd2="http://schemas.microsoft.com/office/spreadsheetml/2017/richdata2" ref="B3:D61">
    <sortCondition descending="1" ref="D3:D61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4"/>
  <sheetViews>
    <sheetView showGridLines="0" workbookViewId="0">
      <selection activeCell="D3" sqref="D3"/>
    </sheetView>
  </sheetViews>
  <sheetFormatPr defaultColWidth="44.52734375" defaultRowHeight="12.7" x14ac:dyDescent="0.4"/>
  <cols>
    <col min="1" max="1" width="7.3515625" bestFit="1" customWidth="1"/>
    <col min="2" max="2" width="49.52734375" customWidth="1"/>
    <col min="3" max="3" width="18.17578125" customWidth="1"/>
    <col min="4" max="4" width="9.52734375" style="1" customWidth="1"/>
  </cols>
  <sheetData>
    <row r="1" spans="1:5" ht="13.7" x14ac:dyDescent="0.4">
      <c r="B1" s="8"/>
      <c r="C1" s="8"/>
    </row>
    <row r="2" spans="1:5" s="3" customFormat="1" ht="14.35" x14ac:dyDescent="0.5">
      <c r="A2" s="112" t="s">
        <v>240</v>
      </c>
      <c r="B2" s="9" t="s">
        <v>22</v>
      </c>
      <c r="C2" s="9" t="s">
        <v>23</v>
      </c>
      <c r="D2" s="24" t="s">
        <v>31</v>
      </c>
    </row>
    <row r="3" spans="1:5" ht="14.35" x14ac:dyDescent="0.5">
      <c r="A3" s="113">
        <v>1</v>
      </c>
      <c r="B3" s="138" t="s">
        <v>231</v>
      </c>
      <c r="C3" s="114" t="s">
        <v>109</v>
      </c>
      <c r="D3" s="33">
        <f>VLOOKUP(B3,Teams!B$1:AA$296,18,FALSE)</f>
        <v>473</v>
      </c>
    </row>
    <row r="4" spans="1:5" ht="14.35" x14ac:dyDescent="0.5">
      <c r="A4" s="115">
        <v>2</v>
      </c>
      <c r="B4" s="108" t="s">
        <v>217</v>
      </c>
      <c r="C4" s="106" t="s">
        <v>52</v>
      </c>
      <c r="D4" s="32">
        <f>VLOOKUP(B4,Teams!B$1:AA$296,18,FALSE)</f>
        <v>467</v>
      </c>
    </row>
    <row r="5" spans="1:5" ht="14.35" x14ac:dyDescent="0.5">
      <c r="A5" s="115">
        <v>3</v>
      </c>
      <c r="B5" s="116" t="s">
        <v>216</v>
      </c>
      <c r="C5" s="117" t="s">
        <v>52</v>
      </c>
      <c r="D5" s="32">
        <f>VLOOKUP(B5,Teams!B$1:AA$296,18,FALSE)</f>
        <v>463</v>
      </c>
    </row>
    <row r="6" spans="1:5" ht="14.35" x14ac:dyDescent="0.5">
      <c r="A6" s="115">
        <v>4</v>
      </c>
      <c r="B6" s="108" t="s">
        <v>190</v>
      </c>
      <c r="C6" s="106" t="s">
        <v>13</v>
      </c>
      <c r="D6" s="32">
        <f>VLOOKUP(B6,Teams!B$1:AA$296,18,FALSE)</f>
        <v>466</v>
      </c>
    </row>
    <row r="7" spans="1:5" ht="14.35" x14ac:dyDescent="0.5">
      <c r="A7" s="115">
        <v>5</v>
      </c>
      <c r="B7" s="116" t="s">
        <v>205</v>
      </c>
      <c r="C7" s="117" t="s">
        <v>5</v>
      </c>
      <c r="D7" s="32">
        <f>VLOOKUP(B7,Teams!B$1:AA$296,18,FALSE)</f>
        <v>466</v>
      </c>
    </row>
    <row r="8" spans="1:5" ht="14.35" x14ac:dyDescent="0.5">
      <c r="A8" s="115">
        <v>6</v>
      </c>
      <c r="B8" s="116" t="s">
        <v>224</v>
      </c>
      <c r="C8" s="117" t="s">
        <v>223</v>
      </c>
      <c r="D8" s="32">
        <f>VLOOKUP(B8,Teams!B$1:AA$296,18,FALSE)</f>
        <v>465</v>
      </c>
    </row>
    <row r="9" spans="1:5" ht="14.35" x14ac:dyDescent="0.5">
      <c r="A9" s="115">
        <v>7</v>
      </c>
      <c r="B9" s="116" t="s">
        <v>214</v>
      </c>
      <c r="C9" s="117" t="s">
        <v>92</v>
      </c>
      <c r="D9" s="32">
        <f>VLOOKUP(B9,Teams!B$1:AA$296,18,FALSE)</f>
        <v>460</v>
      </c>
    </row>
    <row r="10" spans="1:5" ht="14.35" x14ac:dyDescent="0.5">
      <c r="A10" s="115">
        <v>8</v>
      </c>
      <c r="B10" s="116" t="s">
        <v>239</v>
      </c>
      <c r="C10" s="117" t="s">
        <v>149</v>
      </c>
      <c r="D10" s="32">
        <f>VLOOKUP(B10,Teams!B$1:AA$296,18,FALSE)</f>
        <v>460</v>
      </c>
      <c r="E10" s="37" t="s">
        <v>262</v>
      </c>
    </row>
    <row r="11" spans="1:5" ht="14.35" x14ac:dyDescent="0.5">
      <c r="A11" s="115">
        <v>9</v>
      </c>
      <c r="B11" s="108" t="s">
        <v>229</v>
      </c>
      <c r="C11" s="106" t="s">
        <v>109</v>
      </c>
      <c r="D11" s="32">
        <f>VLOOKUP(B11,Teams!B$1:AA$296,18,FALSE)</f>
        <v>459</v>
      </c>
    </row>
    <row r="12" spans="1:5" ht="14.35" x14ac:dyDescent="0.5">
      <c r="A12" s="115">
        <v>10</v>
      </c>
      <c r="B12" s="116" t="s">
        <v>197</v>
      </c>
      <c r="C12" s="117" t="s">
        <v>123</v>
      </c>
      <c r="D12" s="32">
        <f>VLOOKUP(B12,Teams!B$1:AA$296,18,FALSE)</f>
        <v>455</v>
      </c>
    </row>
    <row r="13" spans="1:5" ht="14.35" x14ac:dyDescent="0.5">
      <c r="A13" s="115">
        <v>11</v>
      </c>
      <c r="B13" s="108" t="s">
        <v>235</v>
      </c>
      <c r="C13" s="106" t="s">
        <v>110</v>
      </c>
      <c r="D13" s="32">
        <f>VLOOKUP(B13,Teams!B$1:AA$296,18,FALSE)</f>
        <v>454</v>
      </c>
    </row>
    <row r="14" spans="1:5" ht="14.35" x14ac:dyDescent="0.5">
      <c r="A14" s="115">
        <v>12</v>
      </c>
      <c r="B14" s="118" t="s">
        <v>198</v>
      </c>
      <c r="C14" s="115" t="s">
        <v>48</v>
      </c>
      <c r="D14" s="32">
        <f>VLOOKUP(B14,Teams!B$1:AA$296,18,FALSE)</f>
        <v>454</v>
      </c>
    </row>
    <row r="15" spans="1:5" ht="14.35" x14ac:dyDescent="0.5">
      <c r="A15" s="115">
        <v>13</v>
      </c>
      <c r="B15" s="116" t="s">
        <v>206</v>
      </c>
      <c r="C15" s="117" t="s">
        <v>5</v>
      </c>
      <c r="D15" s="32">
        <f>VLOOKUP(B15,Teams!B$1:AA$296,18,FALSE)</f>
        <v>453</v>
      </c>
    </row>
    <row r="16" spans="1:5" ht="14.35" x14ac:dyDescent="0.5">
      <c r="A16" s="115">
        <v>14</v>
      </c>
      <c r="B16" s="108" t="s">
        <v>215</v>
      </c>
      <c r="C16" s="106" t="s">
        <v>94</v>
      </c>
      <c r="D16" s="32">
        <f>VLOOKUP(B16,Teams!B$1:AA$296,18,FALSE)</f>
        <v>451</v>
      </c>
    </row>
    <row r="17" spans="1:4" ht="14.35" x14ac:dyDescent="0.5">
      <c r="A17" s="115">
        <v>15</v>
      </c>
      <c r="B17" s="116" t="s">
        <v>200</v>
      </c>
      <c r="C17" s="117" t="s">
        <v>152</v>
      </c>
      <c r="D17" s="32">
        <f>VLOOKUP(B17,Teams!B$1:AA$296,18,FALSE)</f>
        <v>447</v>
      </c>
    </row>
    <row r="18" spans="1:4" ht="14.35" x14ac:dyDescent="0.5">
      <c r="A18" s="115">
        <v>16</v>
      </c>
      <c r="B18" s="116" t="s">
        <v>196</v>
      </c>
      <c r="C18" s="117" t="s">
        <v>123</v>
      </c>
      <c r="D18" s="32">
        <f>VLOOKUP(B18,Teams!B$1:AA$296,18,FALSE)</f>
        <v>446</v>
      </c>
    </row>
    <row r="19" spans="1:4" ht="14.35" x14ac:dyDescent="0.5">
      <c r="A19" s="115">
        <v>17</v>
      </c>
      <c r="B19" s="116" t="s">
        <v>182</v>
      </c>
      <c r="C19" s="117" t="s">
        <v>181</v>
      </c>
      <c r="D19" s="32">
        <f>VLOOKUP(B19,Teams!B$1:AA$296,18,FALSE)</f>
        <v>442</v>
      </c>
    </row>
    <row r="20" spans="1:4" ht="14.35" x14ac:dyDescent="0.5">
      <c r="A20" s="115">
        <v>18</v>
      </c>
      <c r="B20" s="116" t="s">
        <v>184</v>
      </c>
      <c r="C20" s="117" t="s">
        <v>90</v>
      </c>
      <c r="D20" s="32">
        <f>VLOOKUP(B20,Teams!B$1:AA$296,18,FALSE)</f>
        <v>430</v>
      </c>
    </row>
    <row r="21" spans="1:4" ht="14.35" x14ac:dyDescent="0.5">
      <c r="A21" s="115">
        <v>19</v>
      </c>
      <c r="B21" s="108" t="s">
        <v>187</v>
      </c>
      <c r="C21" s="106" t="s">
        <v>127</v>
      </c>
      <c r="D21" s="32">
        <f>VLOOKUP(B21,Teams!B$1:AA$296,18,FALSE)</f>
        <v>419</v>
      </c>
    </row>
    <row r="22" spans="1:4" ht="14.35" x14ac:dyDescent="0.5">
      <c r="A22" s="115">
        <v>20</v>
      </c>
      <c r="B22" s="108" t="s">
        <v>212</v>
      </c>
      <c r="C22" s="106" t="s">
        <v>78</v>
      </c>
      <c r="D22" s="32">
        <f>VLOOKUP(B22,Teams!B$1:AA$296,18,FALSE)</f>
        <v>412</v>
      </c>
    </row>
    <row r="23" spans="1:4" ht="14.35" x14ac:dyDescent="0.5">
      <c r="A23" s="115">
        <v>21</v>
      </c>
      <c r="B23" s="116" t="s">
        <v>230</v>
      </c>
      <c r="C23" s="117" t="s">
        <v>109</v>
      </c>
      <c r="D23" s="32">
        <f>VLOOKUP(B23,Teams!B$1:AA$296,18,FALSE)</f>
        <v>386</v>
      </c>
    </row>
    <row r="24" spans="1:4" ht="14.35" x14ac:dyDescent="0.5">
      <c r="A24" s="115">
        <v>22</v>
      </c>
      <c r="B24" s="116" t="s">
        <v>178</v>
      </c>
      <c r="C24" s="117" t="s">
        <v>77</v>
      </c>
      <c r="D24" s="32">
        <f>VLOOKUP(B24,Teams!B$1:AA$296,18,FALSE)</f>
        <v>385</v>
      </c>
    </row>
    <row r="25" spans="1:4" ht="14.35" x14ac:dyDescent="0.5">
      <c r="A25" s="115">
        <v>23</v>
      </c>
      <c r="B25" s="116" t="s">
        <v>189</v>
      </c>
      <c r="C25" s="117" t="s">
        <v>13</v>
      </c>
      <c r="D25" s="32">
        <f>VLOOKUP(B25,Teams!B$1:AA$296,18,FALSE)</f>
        <v>382</v>
      </c>
    </row>
    <row r="26" spans="1:4" ht="14.35" x14ac:dyDescent="0.5">
      <c r="A26" s="115">
        <v>24</v>
      </c>
      <c r="B26" s="108" t="s">
        <v>225</v>
      </c>
      <c r="C26" s="106" t="s">
        <v>223</v>
      </c>
      <c r="D26" s="32">
        <f>VLOOKUP(B26,Teams!B$1:AA$296,18,FALSE)</f>
        <v>374</v>
      </c>
    </row>
    <row r="27" spans="1:4" ht="14.35" x14ac:dyDescent="0.5">
      <c r="A27" s="115">
        <v>25</v>
      </c>
      <c r="B27" s="116" t="s">
        <v>218</v>
      </c>
      <c r="C27" s="117" t="s">
        <v>52</v>
      </c>
      <c r="D27" s="32">
        <f>VLOOKUP(B27,Teams!B$1:AA$296,18,FALSE)</f>
        <v>368</v>
      </c>
    </row>
    <row r="28" spans="1:4" ht="14.35" x14ac:dyDescent="0.5">
      <c r="A28" s="115">
        <v>26</v>
      </c>
      <c r="B28" s="108" t="s">
        <v>203</v>
      </c>
      <c r="C28" s="106" t="s">
        <v>147</v>
      </c>
      <c r="D28" s="32">
        <f>VLOOKUP(B28,Teams!B$1:AA$296,18,FALSE)</f>
        <v>360</v>
      </c>
    </row>
    <row r="29" spans="1:4" ht="14.35" x14ac:dyDescent="0.5">
      <c r="A29" s="115">
        <v>27</v>
      </c>
      <c r="B29" s="108" t="s">
        <v>179</v>
      </c>
      <c r="C29" s="106" t="s">
        <v>77</v>
      </c>
      <c r="D29" s="32">
        <f>VLOOKUP(B29,Teams!B$1:AA$296,18,FALSE)</f>
        <v>357</v>
      </c>
    </row>
    <row r="30" spans="1:4" ht="14.35" x14ac:dyDescent="0.5">
      <c r="A30" s="115">
        <v>28</v>
      </c>
      <c r="B30" s="108" t="s">
        <v>232</v>
      </c>
      <c r="C30" s="106" t="s">
        <v>17</v>
      </c>
      <c r="D30" s="32">
        <f>VLOOKUP(B30,Teams!B$1:AA$296,18,FALSE)</f>
        <v>352</v>
      </c>
    </row>
    <row r="31" spans="1:4" ht="14.35" x14ac:dyDescent="0.5">
      <c r="A31" s="115">
        <v>29</v>
      </c>
      <c r="B31" s="116" t="s">
        <v>237</v>
      </c>
      <c r="C31" s="117" t="s">
        <v>173</v>
      </c>
      <c r="D31" s="32">
        <f>VLOOKUP(B31,Teams!B$1:AA$296,18,FALSE)</f>
        <v>350</v>
      </c>
    </row>
    <row r="32" spans="1:4" ht="14.35" x14ac:dyDescent="0.5">
      <c r="A32" s="115">
        <v>30</v>
      </c>
      <c r="B32" s="116" t="s">
        <v>233</v>
      </c>
      <c r="C32" s="117" t="s">
        <v>154</v>
      </c>
      <c r="D32" s="32">
        <f>VLOOKUP(B32,Teams!B$1:AA$296,18,FALSE)</f>
        <v>348</v>
      </c>
    </row>
    <row r="33" spans="1:4" ht="14.35" x14ac:dyDescent="0.5">
      <c r="A33" s="115">
        <v>31</v>
      </c>
      <c r="B33" s="116" t="s">
        <v>194</v>
      </c>
      <c r="C33" s="117" t="s">
        <v>83</v>
      </c>
      <c r="D33" s="32">
        <f>VLOOKUP(B33,Teams!B$1:AA$296,18,FALSE)</f>
        <v>345</v>
      </c>
    </row>
    <row r="34" spans="1:4" ht="14.35" x14ac:dyDescent="0.5">
      <c r="A34" s="115">
        <v>32</v>
      </c>
      <c r="B34" s="116" t="s">
        <v>183</v>
      </c>
      <c r="C34" s="117" t="s">
        <v>181</v>
      </c>
      <c r="D34" s="32">
        <f>VLOOKUP(B34,Teams!B$1:AA$296,18,FALSE)</f>
        <v>342</v>
      </c>
    </row>
    <row r="35" spans="1:4" ht="14.35" x14ac:dyDescent="0.5">
      <c r="A35" s="115">
        <v>33</v>
      </c>
      <c r="B35" s="116" t="s">
        <v>228</v>
      </c>
      <c r="C35" s="117" t="s">
        <v>11</v>
      </c>
      <c r="D35" s="32">
        <f>VLOOKUP(B35,Teams!B$1:AA$296,18,FALSE)</f>
        <v>331</v>
      </c>
    </row>
    <row r="36" spans="1:4" ht="14.35" x14ac:dyDescent="0.5">
      <c r="A36" s="115">
        <v>34</v>
      </c>
      <c r="B36" s="116" t="s">
        <v>209</v>
      </c>
      <c r="C36" s="117" t="s">
        <v>210</v>
      </c>
      <c r="D36" s="32">
        <f>VLOOKUP(B36,Teams!B$1:AA$296,18,FALSE)</f>
        <v>328</v>
      </c>
    </row>
    <row r="37" spans="1:4" ht="14.35" x14ac:dyDescent="0.5">
      <c r="A37" s="115">
        <v>35</v>
      </c>
      <c r="B37" s="108" t="s">
        <v>211</v>
      </c>
      <c r="C37" s="106" t="s">
        <v>210</v>
      </c>
      <c r="D37" s="32">
        <f>VLOOKUP(B37,Teams!B$1:AA$296,18,FALSE)</f>
        <v>325</v>
      </c>
    </row>
    <row r="38" spans="1:4" ht="14.35" x14ac:dyDescent="0.5">
      <c r="A38" s="115">
        <v>36</v>
      </c>
      <c r="B38" s="116" t="s">
        <v>177</v>
      </c>
      <c r="C38" s="117" t="s">
        <v>77</v>
      </c>
      <c r="D38" s="32">
        <f>VLOOKUP(B38,Teams!B$1:AA$296,18,FALSE)</f>
        <v>321</v>
      </c>
    </row>
    <row r="39" spans="1:4" ht="14.35" x14ac:dyDescent="0.5">
      <c r="A39" s="115">
        <v>37</v>
      </c>
      <c r="B39" s="116" t="s">
        <v>236</v>
      </c>
      <c r="C39" s="117" t="s">
        <v>110</v>
      </c>
      <c r="D39" s="32">
        <f>VLOOKUP(B39,Teams!B$1:AA$296,18,FALSE)</f>
        <v>318</v>
      </c>
    </row>
    <row r="40" spans="1:4" ht="14.35" x14ac:dyDescent="0.5">
      <c r="A40" s="115">
        <v>38</v>
      </c>
      <c r="B40" s="108" t="s">
        <v>238</v>
      </c>
      <c r="C40" s="106" t="s">
        <v>78</v>
      </c>
      <c r="D40" s="32">
        <f>VLOOKUP(B40,Teams!B$1:AA$296,18,FALSE)</f>
        <v>318</v>
      </c>
    </row>
    <row r="41" spans="1:4" ht="14.35" x14ac:dyDescent="0.5">
      <c r="A41" s="115">
        <v>39</v>
      </c>
      <c r="B41" s="108" t="s">
        <v>213</v>
      </c>
      <c r="C41" s="106" t="s">
        <v>78</v>
      </c>
      <c r="D41" s="32">
        <f>VLOOKUP(B41,Teams!B$1:AA$296,18,FALSE)</f>
        <v>316</v>
      </c>
    </row>
    <row r="42" spans="1:4" ht="14.35" x14ac:dyDescent="0.5">
      <c r="A42" s="115">
        <v>40</v>
      </c>
      <c r="B42" s="108" t="s">
        <v>207</v>
      </c>
      <c r="C42" s="106" t="s">
        <v>20</v>
      </c>
      <c r="D42" s="32">
        <f>VLOOKUP(B42,Teams!B$1:AA$296,18,FALSE)</f>
        <v>315</v>
      </c>
    </row>
    <row r="43" spans="1:4" ht="14.35" x14ac:dyDescent="0.5">
      <c r="A43" s="115">
        <v>41</v>
      </c>
      <c r="B43" s="108" t="s">
        <v>219</v>
      </c>
      <c r="C43" s="106" t="s">
        <v>130</v>
      </c>
      <c r="D43" s="32">
        <f>VLOOKUP(B43,Teams!B$1:AA$296,18,FALSE)</f>
        <v>314</v>
      </c>
    </row>
    <row r="44" spans="1:4" ht="14.35" x14ac:dyDescent="0.5">
      <c r="A44" s="115">
        <v>42</v>
      </c>
      <c r="B44" s="108" t="s">
        <v>201</v>
      </c>
      <c r="C44" s="106" t="s">
        <v>6</v>
      </c>
      <c r="D44" s="32">
        <f>VLOOKUP(B44,Teams!B$1:AA$296,18,FALSE)</f>
        <v>305</v>
      </c>
    </row>
    <row r="45" spans="1:4" ht="14.35" x14ac:dyDescent="0.5">
      <c r="A45" s="115">
        <v>43</v>
      </c>
      <c r="B45" s="108" t="s">
        <v>193</v>
      </c>
      <c r="C45" s="106" t="s">
        <v>66</v>
      </c>
      <c r="D45" s="32">
        <f>VLOOKUP(B45,Teams!B$1:AA$296,18,FALSE)</f>
        <v>292</v>
      </c>
    </row>
    <row r="46" spans="1:4" ht="14.35" x14ac:dyDescent="0.5">
      <c r="A46" s="115">
        <v>44</v>
      </c>
      <c r="B46" s="108" t="s">
        <v>204</v>
      </c>
      <c r="C46" s="106" t="s">
        <v>12</v>
      </c>
      <c r="D46" s="32">
        <f>VLOOKUP(B46,Teams!B$1:AA$296,18,FALSE)</f>
        <v>291</v>
      </c>
    </row>
    <row r="47" spans="1:4" ht="14.35" x14ac:dyDescent="0.5">
      <c r="A47" s="115">
        <v>45</v>
      </c>
      <c r="B47" s="108" t="s">
        <v>191</v>
      </c>
      <c r="C47" s="106" t="s">
        <v>56</v>
      </c>
      <c r="D47" s="32">
        <f>VLOOKUP(B47,Teams!B$1:AA$296,18,FALSE)</f>
        <v>286</v>
      </c>
    </row>
    <row r="48" spans="1:4" ht="14.35" x14ac:dyDescent="0.5">
      <c r="A48" s="115">
        <v>46</v>
      </c>
      <c r="B48" s="116" t="s">
        <v>227</v>
      </c>
      <c r="C48" s="117" t="s">
        <v>8</v>
      </c>
      <c r="D48" s="32">
        <f>VLOOKUP(B48,Teams!B$1:AA$296,18,FALSE)</f>
        <v>286</v>
      </c>
    </row>
    <row r="49" spans="1:4" ht="14.35" x14ac:dyDescent="0.5">
      <c r="A49" s="115">
        <v>47</v>
      </c>
      <c r="B49" s="116" t="s">
        <v>208</v>
      </c>
      <c r="C49" s="117" t="s">
        <v>92</v>
      </c>
      <c r="D49" s="32">
        <f>VLOOKUP(B49,Teams!B$1:AA$296,18,FALSE)</f>
        <v>282</v>
      </c>
    </row>
    <row r="50" spans="1:4" ht="14.35" x14ac:dyDescent="0.5">
      <c r="A50" s="115">
        <v>48</v>
      </c>
      <c r="B50" s="108" t="s">
        <v>137</v>
      </c>
      <c r="C50" s="106" t="s">
        <v>12</v>
      </c>
      <c r="D50" s="32">
        <f>VLOOKUP(B50,Teams!B$1:AA$296,18,FALSE)</f>
        <v>276</v>
      </c>
    </row>
    <row r="51" spans="1:4" ht="14.35" x14ac:dyDescent="0.5">
      <c r="A51" s="115">
        <v>49</v>
      </c>
      <c r="B51" s="108" t="s">
        <v>185</v>
      </c>
      <c r="C51" s="106" t="s">
        <v>127</v>
      </c>
      <c r="D51" s="32">
        <f>VLOOKUP(B51,Teams!B$1:AA$296,18,FALSE)</f>
        <v>270</v>
      </c>
    </row>
    <row r="52" spans="1:4" ht="14.35" x14ac:dyDescent="0.5">
      <c r="A52" s="115">
        <v>50</v>
      </c>
      <c r="B52" s="116" t="s">
        <v>222</v>
      </c>
      <c r="C52" s="117" t="s">
        <v>111</v>
      </c>
      <c r="D52" s="32">
        <f>VLOOKUP(B52,Teams!B$1:AA$296,18,FALSE)</f>
        <v>268</v>
      </c>
    </row>
    <row r="53" spans="1:4" ht="14.35" x14ac:dyDescent="0.5">
      <c r="A53" s="115">
        <v>51</v>
      </c>
      <c r="B53" s="119" t="s">
        <v>199</v>
      </c>
      <c r="C53" s="120" t="s">
        <v>48</v>
      </c>
      <c r="D53" s="32">
        <f>VLOOKUP(B53,Teams!B$1:AA$296,18,FALSE)</f>
        <v>263</v>
      </c>
    </row>
    <row r="54" spans="1:4" ht="14.35" x14ac:dyDescent="0.5">
      <c r="A54" s="115">
        <v>52</v>
      </c>
      <c r="B54" s="109" t="s">
        <v>226</v>
      </c>
      <c r="C54" s="107" t="s">
        <v>135</v>
      </c>
      <c r="D54" s="32">
        <f>VLOOKUP(B54,Teams!B$1:AA$296,18,FALSE)</f>
        <v>255</v>
      </c>
    </row>
    <row r="55" spans="1:4" ht="14.35" x14ac:dyDescent="0.5">
      <c r="A55" s="115">
        <v>53</v>
      </c>
      <c r="B55" s="122" t="s">
        <v>202</v>
      </c>
      <c r="C55" s="121" t="s">
        <v>68</v>
      </c>
      <c r="D55" s="32">
        <f>VLOOKUP(B55,Teams!B$1:AA$296,18,FALSE)</f>
        <v>253</v>
      </c>
    </row>
    <row r="56" spans="1:4" ht="14.35" x14ac:dyDescent="0.5">
      <c r="A56" s="115">
        <v>54</v>
      </c>
      <c r="B56" s="122" t="s">
        <v>246</v>
      </c>
      <c r="C56" s="121" t="s">
        <v>105</v>
      </c>
      <c r="D56" s="32">
        <f>VLOOKUP(B56,Teams!B$1:AA$296,18,FALSE)</f>
        <v>249</v>
      </c>
    </row>
    <row r="57" spans="1:4" ht="14.35" x14ac:dyDescent="0.5">
      <c r="A57" s="115">
        <v>55</v>
      </c>
      <c r="B57" s="122" t="s">
        <v>234</v>
      </c>
      <c r="C57" s="121" t="s">
        <v>154</v>
      </c>
      <c r="D57" s="32">
        <f>VLOOKUP(B57,Teams!B$1:AA$296,18,FALSE)</f>
        <v>239</v>
      </c>
    </row>
    <row r="58" spans="1:4" ht="14.35" x14ac:dyDescent="0.5">
      <c r="A58" s="115">
        <v>56</v>
      </c>
      <c r="B58" s="122" t="s">
        <v>180</v>
      </c>
      <c r="C58" s="121" t="s">
        <v>5</v>
      </c>
      <c r="D58" s="32">
        <f>VLOOKUP(B58,Teams!B$1:AA$296,18,FALSE)</f>
        <v>191</v>
      </c>
    </row>
    <row r="59" spans="1:4" ht="14.35" x14ac:dyDescent="0.5">
      <c r="A59" s="115">
        <v>57</v>
      </c>
      <c r="B59" s="109" t="s">
        <v>192</v>
      </c>
      <c r="C59" s="107" t="s">
        <v>56</v>
      </c>
      <c r="D59" s="32">
        <f>VLOOKUP(B59,Teams!B$1:AA$296,18,FALSE)</f>
        <v>184</v>
      </c>
    </row>
    <row r="60" spans="1:4" ht="14.35" x14ac:dyDescent="0.5">
      <c r="A60" s="115">
        <v>58</v>
      </c>
      <c r="B60" s="109" t="s">
        <v>188</v>
      </c>
      <c r="C60" s="107" t="s">
        <v>13</v>
      </c>
      <c r="D60" s="32">
        <f>VLOOKUP(B60,Teams!B$1:AA$296,18,FALSE)</f>
        <v>153</v>
      </c>
    </row>
    <row r="61" spans="1:4" ht="14.35" x14ac:dyDescent="0.5">
      <c r="A61" s="123">
        <v>59</v>
      </c>
      <c r="B61" s="124" t="s">
        <v>195</v>
      </c>
      <c r="C61" s="125" t="s">
        <v>83</v>
      </c>
      <c r="D61" s="32">
        <f>VLOOKUP(B61,Teams!B$1:AA$296,18,FALSE)</f>
        <v>117</v>
      </c>
    </row>
    <row r="62" spans="1:4" x14ac:dyDescent="0.4">
      <c r="B62" s="4"/>
      <c r="C62" s="5"/>
    </row>
    <row r="63" spans="1:4" x14ac:dyDescent="0.4">
      <c r="B63" s="4"/>
      <c r="C63" s="5"/>
    </row>
    <row r="64" spans="1:4" x14ac:dyDescent="0.4">
      <c r="B64" s="4"/>
      <c r="C64" s="5"/>
    </row>
    <row r="65" spans="2:3" x14ac:dyDescent="0.4">
      <c r="B65" s="4"/>
      <c r="C65" s="5"/>
    </row>
    <row r="66" spans="2:3" x14ac:dyDescent="0.4">
      <c r="B66" s="4"/>
      <c r="C66" s="5"/>
    </row>
    <row r="67" spans="2:3" x14ac:dyDescent="0.4">
      <c r="B67" s="4"/>
      <c r="C67" s="5"/>
    </row>
    <row r="68" spans="2:3" x14ac:dyDescent="0.4">
      <c r="B68" s="4"/>
      <c r="C68" s="5"/>
    </row>
    <row r="69" spans="2:3" x14ac:dyDescent="0.4">
      <c r="B69" s="4"/>
      <c r="C69" s="5"/>
    </row>
    <row r="70" spans="2:3" x14ac:dyDescent="0.4">
      <c r="B70" s="4"/>
      <c r="C70" s="5"/>
    </row>
    <row r="71" spans="2:3" x14ac:dyDescent="0.4">
      <c r="B71" s="4"/>
      <c r="C71" s="5"/>
    </row>
    <row r="72" spans="2:3" x14ac:dyDescent="0.4">
      <c r="B72" s="4"/>
      <c r="C72" s="5"/>
    </row>
    <row r="73" spans="2:3" x14ac:dyDescent="0.4">
      <c r="B73" s="4"/>
      <c r="C73" s="5"/>
    </row>
    <row r="74" spans="2:3" x14ac:dyDescent="0.4">
      <c r="B74" s="4"/>
      <c r="C74" s="5"/>
    </row>
    <row r="75" spans="2:3" x14ac:dyDescent="0.4">
      <c r="B75" s="4"/>
      <c r="C75" s="5"/>
    </row>
    <row r="76" spans="2:3" x14ac:dyDescent="0.4">
      <c r="B76" s="4"/>
      <c r="C76" s="5"/>
    </row>
    <row r="77" spans="2:3" x14ac:dyDescent="0.4">
      <c r="B77" s="4"/>
      <c r="C77" s="5"/>
    </row>
    <row r="78" spans="2:3" x14ac:dyDescent="0.4">
      <c r="B78" s="4"/>
      <c r="C78" s="5"/>
    </row>
    <row r="79" spans="2:3" x14ac:dyDescent="0.4">
      <c r="B79" s="4"/>
      <c r="C79" s="5"/>
    </row>
    <row r="80" spans="2:3" x14ac:dyDescent="0.4">
      <c r="B80" s="4"/>
      <c r="C80" s="5"/>
    </row>
    <row r="81" spans="2:3" x14ac:dyDescent="0.4">
      <c r="B81" s="4"/>
      <c r="C81" s="5"/>
    </row>
    <row r="82" spans="2:3" x14ac:dyDescent="0.4">
      <c r="B82" s="4"/>
      <c r="C82" s="5"/>
    </row>
    <row r="83" spans="2:3" x14ac:dyDescent="0.4">
      <c r="B83" s="4"/>
      <c r="C83" s="5"/>
    </row>
    <row r="84" spans="2:3" x14ac:dyDescent="0.4">
      <c r="B84" s="4"/>
      <c r="C84" s="5"/>
    </row>
    <row r="85" spans="2:3" x14ac:dyDescent="0.4">
      <c r="B85" s="4"/>
      <c r="C85" s="5"/>
    </row>
    <row r="86" spans="2:3" x14ac:dyDescent="0.4">
      <c r="B86" s="4"/>
      <c r="C86" s="5"/>
    </row>
    <row r="87" spans="2:3" x14ac:dyDescent="0.4">
      <c r="B87" s="4"/>
      <c r="C87" s="5"/>
    </row>
    <row r="88" spans="2:3" x14ac:dyDescent="0.4">
      <c r="B88" s="4"/>
      <c r="C88" s="5"/>
    </row>
    <row r="89" spans="2:3" x14ac:dyDescent="0.4">
      <c r="B89" s="4"/>
      <c r="C89" s="5"/>
    </row>
    <row r="90" spans="2:3" x14ac:dyDescent="0.4">
      <c r="B90" s="4"/>
      <c r="C90" s="5"/>
    </row>
    <row r="91" spans="2:3" x14ac:dyDescent="0.4">
      <c r="B91" s="4"/>
      <c r="C91" s="5"/>
    </row>
    <row r="92" spans="2:3" x14ac:dyDescent="0.4">
      <c r="B92" s="4"/>
      <c r="C92" s="5"/>
    </row>
    <row r="93" spans="2:3" x14ac:dyDescent="0.4">
      <c r="B93" s="4"/>
      <c r="C93" s="5"/>
    </row>
    <row r="94" spans="2:3" x14ac:dyDescent="0.4">
      <c r="B94" s="4"/>
      <c r="C94" s="5"/>
    </row>
    <row r="95" spans="2:3" x14ac:dyDescent="0.4">
      <c r="B95" s="4"/>
      <c r="C95" s="5"/>
    </row>
    <row r="96" spans="2:3" x14ac:dyDescent="0.4">
      <c r="B96" s="4"/>
      <c r="C96" s="5"/>
    </row>
    <row r="97" spans="2:3" x14ac:dyDescent="0.4">
      <c r="B97" s="4"/>
      <c r="C97" s="5"/>
    </row>
    <row r="98" spans="2:3" x14ac:dyDescent="0.4">
      <c r="B98" s="4"/>
      <c r="C98" s="5"/>
    </row>
    <row r="99" spans="2:3" x14ac:dyDescent="0.4">
      <c r="B99" s="4"/>
      <c r="C99" s="5"/>
    </row>
    <row r="100" spans="2:3" x14ac:dyDescent="0.4">
      <c r="B100" s="4"/>
      <c r="C100" s="5"/>
    </row>
    <row r="101" spans="2:3" x14ac:dyDescent="0.4">
      <c r="B101" s="4"/>
      <c r="C101" s="5"/>
    </row>
    <row r="102" spans="2:3" x14ac:dyDescent="0.4">
      <c r="B102" s="4"/>
      <c r="C102" s="5"/>
    </row>
    <row r="103" spans="2:3" x14ac:dyDescent="0.4">
      <c r="B103" s="4"/>
      <c r="C103" s="5"/>
    </row>
    <row r="104" spans="2:3" x14ac:dyDescent="0.4">
      <c r="B104" s="4"/>
      <c r="C104" s="5"/>
    </row>
    <row r="105" spans="2:3" x14ac:dyDescent="0.4">
      <c r="B105" s="4"/>
      <c r="C105" s="5"/>
    </row>
    <row r="106" spans="2:3" x14ac:dyDescent="0.4">
      <c r="B106" s="4"/>
      <c r="C106" s="5"/>
    </row>
    <row r="107" spans="2:3" x14ac:dyDescent="0.4">
      <c r="B107" s="4"/>
      <c r="C107" s="5"/>
    </row>
    <row r="108" spans="2:3" x14ac:dyDescent="0.4">
      <c r="B108" s="4"/>
      <c r="C108" s="5"/>
    </row>
    <row r="109" spans="2:3" x14ac:dyDescent="0.4">
      <c r="B109" s="4"/>
      <c r="C109" s="5"/>
    </row>
    <row r="110" spans="2:3" x14ac:dyDescent="0.4">
      <c r="B110" s="4"/>
      <c r="C110" s="5"/>
    </row>
    <row r="111" spans="2:3" x14ac:dyDescent="0.4">
      <c r="B111" s="4"/>
      <c r="C111" s="5"/>
    </row>
    <row r="112" spans="2:3" x14ac:dyDescent="0.4">
      <c r="B112" s="4"/>
      <c r="C112" s="5"/>
    </row>
    <row r="113" spans="2:3" x14ac:dyDescent="0.4">
      <c r="B113" s="4"/>
      <c r="C113" s="5"/>
    </row>
    <row r="114" spans="2:3" x14ac:dyDescent="0.4">
      <c r="B114" s="4"/>
      <c r="C114" s="5"/>
    </row>
    <row r="115" spans="2:3" x14ac:dyDescent="0.4">
      <c r="B115" s="4"/>
      <c r="C115" s="5"/>
    </row>
    <row r="116" spans="2:3" x14ac:dyDescent="0.4">
      <c r="B116" s="4"/>
      <c r="C116" s="5"/>
    </row>
    <row r="117" spans="2:3" x14ac:dyDescent="0.4">
      <c r="B117" s="4"/>
      <c r="C117" s="5"/>
    </row>
    <row r="118" spans="2:3" x14ac:dyDescent="0.4">
      <c r="B118" s="4"/>
      <c r="C118" s="5"/>
    </row>
    <row r="119" spans="2:3" x14ac:dyDescent="0.4">
      <c r="B119" s="4"/>
      <c r="C119" s="5"/>
    </row>
    <row r="120" spans="2:3" x14ac:dyDescent="0.4">
      <c r="B120" s="4"/>
      <c r="C120" s="5"/>
    </row>
    <row r="121" spans="2:3" x14ac:dyDescent="0.4">
      <c r="B121" s="4"/>
      <c r="C121" s="5"/>
    </row>
    <row r="122" spans="2:3" x14ac:dyDescent="0.4">
      <c r="B122" s="4"/>
      <c r="C122" s="5"/>
    </row>
    <row r="123" spans="2:3" x14ac:dyDescent="0.4">
      <c r="B123" s="4"/>
      <c r="C123" s="5"/>
    </row>
    <row r="124" spans="2:3" x14ac:dyDescent="0.4">
      <c r="B124" s="4"/>
      <c r="C124" s="5"/>
    </row>
    <row r="125" spans="2:3" x14ac:dyDescent="0.4">
      <c r="B125" s="4"/>
      <c r="C125" s="5"/>
    </row>
    <row r="126" spans="2:3" x14ac:dyDescent="0.4">
      <c r="B126" s="4"/>
      <c r="C126" s="5"/>
    </row>
    <row r="127" spans="2:3" x14ac:dyDescent="0.4">
      <c r="B127" s="4"/>
      <c r="C127" s="5"/>
    </row>
    <row r="128" spans="2:3" x14ac:dyDescent="0.4">
      <c r="B128" s="4"/>
      <c r="C128" s="5"/>
    </row>
    <row r="129" spans="2:3" x14ac:dyDescent="0.4">
      <c r="B129" s="4"/>
      <c r="C129" s="5"/>
    </row>
    <row r="130" spans="2:3" x14ac:dyDescent="0.4">
      <c r="B130" s="4"/>
      <c r="C130" s="5"/>
    </row>
    <row r="131" spans="2:3" x14ac:dyDescent="0.4">
      <c r="B131" s="4"/>
      <c r="C131" s="5"/>
    </row>
    <row r="132" spans="2:3" x14ac:dyDescent="0.4">
      <c r="B132" s="4"/>
      <c r="C132" s="5"/>
    </row>
    <row r="133" spans="2:3" x14ac:dyDescent="0.4">
      <c r="B133" s="4"/>
      <c r="C133" s="5"/>
    </row>
    <row r="134" spans="2:3" x14ac:dyDescent="0.4">
      <c r="B134" s="4"/>
      <c r="C134" s="5"/>
    </row>
    <row r="135" spans="2:3" x14ac:dyDescent="0.4">
      <c r="B135" s="4"/>
      <c r="C135" s="5"/>
    </row>
    <row r="136" spans="2:3" x14ac:dyDescent="0.4">
      <c r="B136" s="4"/>
      <c r="C136" s="5"/>
    </row>
    <row r="137" spans="2:3" x14ac:dyDescent="0.4">
      <c r="B137" s="4"/>
      <c r="C137" s="5"/>
    </row>
    <row r="138" spans="2:3" x14ac:dyDescent="0.4">
      <c r="B138" s="4"/>
      <c r="C138" s="5"/>
    </row>
    <row r="139" spans="2:3" x14ac:dyDescent="0.4">
      <c r="B139" s="4"/>
      <c r="C139" s="5"/>
    </row>
    <row r="140" spans="2:3" x14ac:dyDescent="0.4">
      <c r="B140" s="4"/>
      <c r="C140" s="5"/>
    </row>
    <row r="141" spans="2:3" x14ac:dyDescent="0.4">
      <c r="B141" s="4"/>
      <c r="C141" s="5"/>
    </row>
    <row r="142" spans="2:3" x14ac:dyDescent="0.4">
      <c r="B142" s="4"/>
      <c r="C142" s="5"/>
    </row>
    <row r="143" spans="2:3" x14ac:dyDescent="0.4">
      <c r="B143" s="4"/>
      <c r="C143" s="5"/>
    </row>
    <row r="144" spans="2:3" x14ac:dyDescent="0.4">
      <c r="B144" s="4"/>
      <c r="C144" s="5"/>
    </row>
    <row r="145" spans="2:3" x14ac:dyDescent="0.4">
      <c r="B145" s="4"/>
      <c r="C145" s="5"/>
    </row>
    <row r="146" spans="2:3" x14ac:dyDescent="0.4">
      <c r="B146" s="4"/>
      <c r="C146" s="5"/>
    </row>
    <row r="147" spans="2:3" x14ac:dyDescent="0.4">
      <c r="B147" s="4"/>
      <c r="C147" s="5"/>
    </row>
    <row r="148" spans="2:3" x14ac:dyDescent="0.4">
      <c r="B148" s="4"/>
      <c r="C148" s="5"/>
    </row>
    <row r="149" spans="2:3" x14ac:dyDescent="0.4">
      <c r="B149" s="4"/>
      <c r="C149" s="5"/>
    </row>
    <row r="150" spans="2:3" x14ac:dyDescent="0.4">
      <c r="B150" s="4"/>
      <c r="C150" s="5"/>
    </row>
    <row r="151" spans="2:3" x14ac:dyDescent="0.4">
      <c r="B151" s="4"/>
      <c r="C151" s="5"/>
    </row>
    <row r="152" spans="2:3" x14ac:dyDescent="0.4">
      <c r="B152" s="4"/>
      <c r="C152" s="5"/>
    </row>
    <row r="153" spans="2:3" x14ac:dyDescent="0.4">
      <c r="B153" s="4"/>
      <c r="C153" s="5"/>
    </row>
    <row r="154" spans="2:3" x14ac:dyDescent="0.4">
      <c r="B154" s="4"/>
      <c r="C154" s="5"/>
    </row>
    <row r="155" spans="2:3" x14ac:dyDescent="0.4">
      <c r="B155" s="4"/>
      <c r="C155" s="5"/>
    </row>
    <row r="156" spans="2:3" x14ac:dyDescent="0.4">
      <c r="B156" s="4"/>
      <c r="C156" s="5"/>
    </row>
    <row r="157" spans="2:3" x14ac:dyDescent="0.4">
      <c r="B157" s="4"/>
      <c r="C157" s="5"/>
    </row>
    <row r="158" spans="2:3" x14ac:dyDescent="0.4">
      <c r="B158" s="4"/>
      <c r="C158" s="5"/>
    </row>
    <row r="159" spans="2:3" x14ac:dyDescent="0.4">
      <c r="B159" s="4"/>
      <c r="C159" s="5"/>
    </row>
    <row r="160" spans="2:3" x14ac:dyDescent="0.4">
      <c r="B160" s="4"/>
      <c r="C160" s="5"/>
    </row>
    <row r="161" spans="2:3" x14ac:dyDescent="0.4">
      <c r="B161" s="4"/>
      <c r="C161" s="5"/>
    </row>
    <row r="162" spans="2:3" x14ac:dyDescent="0.4">
      <c r="B162" s="4"/>
      <c r="C162" s="5"/>
    </row>
    <row r="163" spans="2:3" x14ac:dyDescent="0.4">
      <c r="B163" s="4"/>
      <c r="C163" s="5"/>
    </row>
    <row r="164" spans="2:3" x14ac:dyDescent="0.4">
      <c r="B164" s="4"/>
      <c r="C164" s="5"/>
    </row>
    <row r="165" spans="2:3" x14ac:dyDescent="0.4">
      <c r="B165" s="4"/>
      <c r="C165" s="5"/>
    </row>
    <row r="166" spans="2:3" x14ac:dyDescent="0.4">
      <c r="B166" s="4"/>
      <c r="C166" s="5"/>
    </row>
    <row r="167" spans="2:3" x14ac:dyDescent="0.4">
      <c r="B167" s="4"/>
      <c r="C167" s="5"/>
    </row>
    <row r="168" spans="2:3" x14ac:dyDescent="0.4">
      <c r="B168" s="4"/>
      <c r="C168" s="5"/>
    </row>
    <row r="169" spans="2:3" x14ac:dyDescent="0.4">
      <c r="B169" s="4"/>
      <c r="C169" s="5"/>
    </row>
    <row r="170" spans="2:3" x14ac:dyDescent="0.4">
      <c r="B170" s="4"/>
      <c r="C170" s="5"/>
    </row>
    <row r="171" spans="2:3" x14ac:dyDescent="0.4">
      <c r="B171" s="4"/>
      <c r="C171" s="5"/>
    </row>
    <row r="172" spans="2:3" x14ac:dyDescent="0.4">
      <c r="B172" s="4"/>
      <c r="C172" s="5"/>
    </row>
    <row r="173" spans="2:3" x14ac:dyDescent="0.4">
      <c r="B173" s="4"/>
      <c r="C173" s="5"/>
    </row>
    <row r="174" spans="2:3" x14ac:dyDescent="0.4">
      <c r="B174" s="4"/>
      <c r="C174" s="5"/>
    </row>
    <row r="175" spans="2:3" x14ac:dyDescent="0.4">
      <c r="B175" s="4"/>
      <c r="C175" s="5"/>
    </row>
    <row r="176" spans="2:3" x14ac:dyDescent="0.4">
      <c r="B176" s="4"/>
      <c r="C176" s="5"/>
    </row>
    <row r="177" spans="2:3" x14ac:dyDescent="0.4">
      <c r="B177" s="4"/>
      <c r="C177" s="5"/>
    </row>
    <row r="178" spans="2:3" x14ac:dyDescent="0.4">
      <c r="B178" s="4"/>
      <c r="C178" s="5"/>
    </row>
    <row r="179" spans="2:3" x14ac:dyDescent="0.4">
      <c r="B179" s="4"/>
      <c r="C179" s="5"/>
    </row>
    <row r="180" spans="2:3" x14ac:dyDescent="0.4">
      <c r="B180" s="4"/>
      <c r="C180" s="5"/>
    </row>
    <row r="181" spans="2:3" x14ac:dyDescent="0.4">
      <c r="B181" s="4"/>
      <c r="C181" s="5"/>
    </row>
    <row r="182" spans="2:3" x14ac:dyDescent="0.4">
      <c r="B182" s="4"/>
      <c r="C182" s="5"/>
    </row>
    <row r="183" spans="2:3" x14ac:dyDescent="0.4">
      <c r="B183" s="4"/>
      <c r="C183" s="5"/>
    </row>
    <row r="184" spans="2:3" x14ac:dyDescent="0.4">
      <c r="B184" s="4"/>
      <c r="C184" s="5"/>
    </row>
    <row r="185" spans="2:3" x14ac:dyDescent="0.4">
      <c r="B185" s="4"/>
      <c r="C185" s="5"/>
    </row>
    <row r="186" spans="2:3" x14ac:dyDescent="0.4">
      <c r="B186" s="4"/>
      <c r="C186" s="5"/>
    </row>
    <row r="187" spans="2:3" x14ac:dyDescent="0.4">
      <c r="B187" s="4"/>
      <c r="C187" s="5"/>
    </row>
    <row r="188" spans="2:3" x14ac:dyDescent="0.4">
      <c r="B188" s="6"/>
      <c r="C188" s="5"/>
    </row>
    <row r="189" spans="2:3" x14ac:dyDescent="0.4">
      <c r="B189" s="5"/>
      <c r="C189" s="5"/>
    </row>
    <row r="190" spans="2:3" x14ac:dyDescent="0.4">
      <c r="B190" s="5"/>
      <c r="C190" s="5"/>
    </row>
    <row r="191" spans="2:3" x14ac:dyDescent="0.4">
      <c r="B191" s="5"/>
      <c r="C191" s="5"/>
    </row>
    <row r="192" spans="2:3" x14ac:dyDescent="0.4">
      <c r="B192" s="5"/>
      <c r="C192" s="5"/>
    </row>
    <row r="193" spans="2:3" x14ac:dyDescent="0.4">
      <c r="B193" s="5"/>
      <c r="C193" s="5"/>
    </row>
    <row r="194" spans="2:3" x14ac:dyDescent="0.4">
      <c r="B194" s="5"/>
      <c r="C194" s="5"/>
    </row>
    <row r="195" spans="2:3" x14ac:dyDescent="0.4">
      <c r="B195" s="7"/>
      <c r="C195" s="7"/>
    </row>
    <row r="196" spans="2:3" x14ac:dyDescent="0.4">
      <c r="B196" s="7"/>
      <c r="C196" s="7"/>
    </row>
    <row r="197" spans="2:3" x14ac:dyDescent="0.4">
      <c r="B197" s="7"/>
      <c r="C197" s="7"/>
    </row>
    <row r="198" spans="2:3" x14ac:dyDescent="0.4">
      <c r="B198" s="7"/>
      <c r="C198" s="7"/>
    </row>
    <row r="199" spans="2:3" x14ac:dyDescent="0.4">
      <c r="B199" s="7"/>
      <c r="C199" s="7"/>
    </row>
    <row r="200" spans="2:3" x14ac:dyDescent="0.4">
      <c r="B200" s="7"/>
      <c r="C200" s="7"/>
    </row>
    <row r="201" spans="2:3" x14ac:dyDescent="0.4">
      <c r="B201" s="7"/>
      <c r="C201" s="7"/>
    </row>
    <row r="202" spans="2:3" x14ac:dyDescent="0.4">
      <c r="B202" s="7"/>
      <c r="C202" s="7"/>
    </row>
    <row r="203" spans="2:3" x14ac:dyDescent="0.4">
      <c r="B203" s="7"/>
      <c r="C203" s="7"/>
    </row>
    <row r="204" spans="2:3" x14ac:dyDescent="0.4">
      <c r="B204" s="7"/>
      <c r="C204" s="7"/>
    </row>
    <row r="205" spans="2:3" x14ac:dyDescent="0.4">
      <c r="B205" s="7"/>
      <c r="C205" s="7"/>
    </row>
    <row r="206" spans="2:3" x14ac:dyDescent="0.4">
      <c r="B206" s="7"/>
      <c r="C206" s="7"/>
    </row>
    <row r="207" spans="2:3" x14ac:dyDescent="0.4">
      <c r="B207" s="7"/>
      <c r="C207" s="7"/>
    </row>
    <row r="208" spans="2:3" x14ac:dyDescent="0.4">
      <c r="B208" s="7"/>
      <c r="C208" s="7"/>
    </row>
    <row r="209" spans="2:3" x14ac:dyDescent="0.4">
      <c r="B209" s="7"/>
      <c r="C209" s="7"/>
    </row>
    <row r="210" spans="2:3" x14ac:dyDescent="0.4">
      <c r="B210" s="7"/>
      <c r="C210" s="7"/>
    </row>
    <row r="211" spans="2:3" x14ac:dyDescent="0.4">
      <c r="B211" s="7"/>
      <c r="C211" s="7"/>
    </row>
    <row r="212" spans="2:3" x14ac:dyDescent="0.4">
      <c r="B212" s="7"/>
      <c r="C212" s="7"/>
    </row>
    <row r="213" spans="2:3" x14ac:dyDescent="0.4">
      <c r="B213" s="7"/>
      <c r="C213" s="7"/>
    </row>
    <row r="214" spans="2:3" x14ac:dyDescent="0.4">
      <c r="B214" s="7"/>
      <c r="C214" s="7"/>
    </row>
  </sheetData>
  <sortState xmlns:xlrd2="http://schemas.microsoft.com/office/spreadsheetml/2017/richdata2" ref="B3:D61">
    <sortCondition descending="1" ref="D3:D61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1"/>
  <sheetViews>
    <sheetView showGridLines="0" workbookViewId="0">
      <selection activeCell="D3" sqref="D3"/>
    </sheetView>
  </sheetViews>
  <sheetFormatPr defaultRowHeight="12.7" x14ac:dyDescent="0.4"/>
  <cols>
    <col min="1" max="1" width="7.3515625" bestFit="1" customWidth="1"/>
    <col min="2" max="2" width="49.17578125" bestFit="1" customWidth="1"/>
    <col min="3" max="3" width="22.17578125" customWidth="1"/>
    <col min="4" max="4" width="7.17578125" style="1" bestFit="1" customWidth="1"/>
  </cols>
  <sheetData>
    <row r="1" spans="1:4" ht="13.7" x14ac:dyDescent="0.4">
      <c r="B1" s="8"/>
      <c r="C1" s="8"/>
    </row>
    <row r="2" spans="1:4" ht="14.35" x14ac:dyDescent="0.5">
      <c r="A2" s="112" t="s">
        <v>240</v>
      </c>
      <c r="B2" s="24" t="s">
        <v>22</v>
      </c>
      <c r="C2" s="24" t="s">
        <v>23</v>
      </c>
      <c r="D2" s="24" t="s">
        <v>32</v>
      </c>
    </row>
    <row r="3" spans="1:4" ht="14.35" x14ac:dyDescent="0.5">
      <c r="A3" s="113">
        <v>1</v>
      </c>
      <c r="B3" s="141" t="s">
        <v>190</v>
      </c>
      <c r="C3" s="143" t="s">
        <v>13</v>
      </c>
      <c r="D3" s="176">
        <f>VLOOKUP(B3,Teams!B$1:AA$296,20,FALSE)</f>
        <v>469</v>
      </c>
    </row>
    <row r="4" spans="1:4" ht="14.35" x14ac:dyDescent="0.5">
      <c r="A4" s="115">
        <v>2</v>
      </c>
      <c r="B4" s="116" t="s">
        <v>230</v>
      </c>
      <c r="C4" s="117" t="s">
        <v>109</v>
      </c>
      <c r="D4" s="177">
        <f>VLOOKUP(B4,Teams!B$1:AA$296,20,FALSE)</f>
        <v>468</v>
      </c>
    </row>
    <row r="5" spans="1:4" ht="14.35" x14ac:dyDescent="0.5">
      <c r="A5" s="115">
        <v>3</v>
      </c>
      <c r="B5" s="116" t="s">
        <v>231</v>
      </c>
      <c r="C5" s="117" t="s">
        <v>109</v>
      </c>
      <c r="D5" s="177">
        <f>VLOOKUP(B5,Teams!B$1:AA$296,20,FALSE)</f>
        <v>466</v>
      </c>
    </row>
    <row r="6" spans="1:4" ht="14.35" x14ac:dyDescent="0.5">
      <c r="A6" s="115">
        <v>4</v>
      </c>
      <c r="B6" s="108" t="s">
        <v>217</v>
      </c>
      <c r="C6" s="106" t="s">
        <v>52</v>
      </c>
      <c r="D6" s="177">
        <f>VLOOKUP(B6,Teams!B$1:AA$296,20,FALSE)</f>
        <v>465</v>
      </c>
    </row>
    <row r="7" spans="1:4" ht="14.35" x14ac:dyDescent="0.5">
      <c r="A7" s="115">
        <v>5</v>
      </c>
      <c r="B7" s="108" t="s">
        <v>235</v>
      </c>
      <c r="C7" s="106" t="s">
        <v>110</v>
      </c>
      <c r="D7" s="177">
        <f>VLOOKUP(B7,Teams!B$1:AA$296,20,FALSE)</f>
        <v>464</v>
      </c>
    </row>
    <row r="8" spans="1:4" ht="14.35" x14ac:dyDescent="0.5">
      <c r="A8" s="115">
        <v>6</v>
      </c>
      <c r="B8" s="108" t="s">
        <v>229</v>
      </c>
      <c r="C8" s="106" t="s">
        <v>109</v>
      </c>
      <c r="D8" s="177">
        <f>VLOOKUP(B8,Teams!B$1:AA$296,20,FALSE)</f>
        <v>464</v>
      </c>
    </row>
    <row r="9" spans="1:4" ht="14.35" x14ac:dyDescent="0.5">
      <c r="A9" s="115">
        <v>7</v>
      </c>
      <c r="B9" s="116" t="s">
        <v>224</v>
      </c>
      <c r="C9" s="117" t="s">
        <v>223</v>
      </c>
      <c r="D9" s="177">
        <f>VLOOKUP(B9,Teams!B$1:AA$296,20,FALSE)</f>
        <v>462</v>
      </c>
    </row>
    <row r="10" spans="1:4" ht="14.35" x14ac:dyDescent="0.5">
      <c r="A10" s="115">
        <v>8</v>
      </c>
      <c r="B10" s="116" t="s">
        <v>216</v>
      </c>
      <c r="C10" s="117" t="s">
        <v>52</v>
      </c>
      <c r="D10" s="177">
        <f>VLOOKUP(B10,Teams!B$1:AA$296,20,FALSE)</f>
        <v>460</v>
      </c>
    </row>
    <row r="11" spans="1:4" ht="14.35" x14ac:dyDescent="0.5">
      <c r="A11" s="115">
        <v>9</v>
      </c>
      <c r="B11" s="116" t="s">
        <v>196</v>
      </c>
      <c r="C11" s="117" t="s">
        <v>123</v>
      </c>
      <c r="D11" s="177">
        <f>VLOOKUP(B11,Teams!B$1:AA$296,20,FALSE)</f>
        <v>459</v>
      </c>
    </row>
    <row r="12" spans="1:4" ht="14.35" x14ac:dyDescent="0.5">
      <c r="A12" s="115">
        <v>10</v>
      </c>
      <c r="B12" s="116" t="s">
        <v>239</v>
      </c>
      <c r="C12" s="117" t="s">
        <v>149</v>
      </c>
      <c r="D12" s="177">
        <f>VLOOKUP(B12,Teams!B$1:AA$296,20,FALSE)</f>
        <v>459</v>
      </c>
    </row>
    <row r="13" spans="1:4" ht="14.35" x14ac:dyDescent="0.5">
      <c r="A13" s="115">
        <v>11</v>
      </c>
      <c r="B13" s="108" t="s">
        <v>215</v>
      </c>
      <c r="C13" s="106" t="s">
        <v>94</v>
      </c>
      <c r="D13" s="177">
        <f>VLOOKUP(B13,Teams!B$1:AA$296,20,FALSE)</f>
        <v>455</v>
      </c>
    </row>
    <row r="14" spans="1:4" ht="14.35" x14ac:dyDescent="0.5">
      <c r="A14" s="115">
        <v>12</v>
      </c>
      <c r="B14" s="118" t="s">
        <v>198</v>
      </c>
      <c r="C14" s="115" t="s">
        <v>48</v>
      </c>
      <c r="D14" s="177">
        <f>VLOOKUP(B14,Teams!B$1:AA$296,20,FALSE)</f>
        <v>454</v>
      </c>
    </row>
    <row r="15" spans="1:4" ht="14.35" x14ac:dyDescent="0.5">
      <c r="A15" s="115">
        <v>13</v>
      </c>
      <c r="B15" s="108" t="s">
        <v>203</v>
      </c>
      <c r="C15" s="106" t="s">
        <v>147</v>
      </c>
      <c r="D15" s="177">
        <f>VLOOKUP(B15,Teams!B$1:AA$296,20,FALSE)</f>
        <v>448</v>
      </c>
    </row>
    <row r="16" spans="1:4" ht="14.35" x14ac:dyDescent="0.5">
      <c r="A16" s="115">
        <v>14</v>
      </c>
      <c r="B16" s="116" t="s">
        <v>200</v>
      </c>
      <c r="C16" s="117" t="s">
        <v>152</v>
      </c>
      <c r="D16" s="177">
        <f>VLOOKUP(B16,Teams!B$1:AA$296,20,FALSE)</f>
        <v>445</v>
      </c>
    </row>
    <row r="17" spans="1:4" ht="14.35" x14ac:dyDescent="0.5">
      <c r="A17" s="115">
        <v>15</v>
      </c>
      <c r="B17" s="116" t="s">
        <v>237</v>
      </c>
      <c r="C17" s="117" t="s">
        <v>173</v>
      </c>
      <c r="D17" s="177">
        <f>VLOOKUP(B17,Teams!B$1:AA$296,20,FALSE)</f>
        <v>444</v>
      </c>
    </row>
    <row r="18" spans="1:4" ht="14.35" x14ac:dyDescent="0.5">
      <c r="A18" s="115">
        <v>16</v>
      </c>
      <c r="B18" s="116" t="s">
        <v>208</v>
      </c>
      <c r="C18" s="117" t="s">
        <v>92</v>
      </c>
      <c r="D18" s="177">
        <f>VLOOKUP(B18,Teams!B$1:AA$296,20,FALSE)</f>
        <v>439</v>
      </c>
    </row>
    <row r="19" spans="1:4" ht="14.35" x14ac:dyDescent="0.5">
      <c r="A19" s="115">
        <v>17</v>
      </c>
      <c r="B19" s="116" t="s">
        <v>182</v>
      </c>
      <c r="C19" s="117" t="s">
        <v>181</v>
      </c>
      <c r="D19" s="177">
        <f>VLOOKUP(B19,Teams!B$1:AA$296,20,FALSE)</f>
        <v>432</v>
      </c>
    </row>
    <row r="20" spans="1:4" ht="14.35" x14ac:dyDescent="0.5">
      <c r="A20" s="115">
        <v>18</v>
      </c>
      <c r="B20" s="108" t="s">
        <v>232</v>
      </c>
      <c r="C20" s="106" t="s">
        <v>17</v>
      </c>
      <c r="D20" s="177">
        <f>VLOOKUP(B20,Teams!B$1:AA$296,20,FALSE)</f>
        <v>425</v>
      </c>
    </row>
    <row r="21" spans="1:4" ht="14.35" x14ac:dyDescent="0.5">
      <c r="A21" s="115">
        <v>19</v>
      </c>
      <c r="B21" s="116" t="s">
        <v>183</v>
      </c>
      <c r="C21" s="117" t="s">
        <v>181</v>
      </c>
      <c r="D21" s="177">
        <f>VLOOKUP(B21,Teams!B$1:AA$296,20,FALSE)</f>
        <v>418</v>
      </c>
    </row>
    <row r="22" spans="1:4" ht="14.35" x14ac:dyDescent="0.5">
      <c r="A22" s="115">
        <v>20</v>
      </c>
      <c r="B22" s="116" t="s">
        <v>184</v>
      </c>
      <c r="C22" s="117" t="s">
        <v>90</v>
      </c>
      <c r="D22" s="177">
        <f>VLOOKUP(B22,Teams!B$1:AA$296,20,FALSE)</f>
        <v>411</v>
      </c>
    </row>
    <row r="23" spans="1:4" ht="14.35" x14ac:dyDescent="0.5">
      <c r="A23" s="115">
        <v>21</v>
      </c>
      <c r="B23" s="108" t="s">
        <v>187</v>
      </c>
      <c r="C23" s="106" t="s">
        <v>127</v>
      </c>
      <c r="D23" s="177">
        <f>VLOOKUP(B23,Teams!B$1:AA$296,20,FALSE)</f>
        <v>410</v>
      </c>
    </row>
    <row r="24" spans="1:4" ht="14.35" x14ac:dyDescent="0.5">
      <c r="A24" s="115">
        <v>22</v>
      </c>
      <c r="B24" s="108" t="s">
        <v>212</v>
      </c>
      <c r="C24" s="106" t="s">
        <v>78</v>
      </c>
      <c r="D24" s="177">
        <f>VLOOKUP(B24,Teams!B$1:AA$296,20,FALSE)</f>
        <v>400</v>
      </c>
    </row>
    <row r="25" spans="1:4" ht="14.35" x14ac:dyDescent="0.5">
      <c r="A25" s="115">
        <v>23</v>
      </c>
      <c r="B25" s="116" t="s">
        <v>178</v>
      </c>
      <c r="C25" s="117" t="s">
        <v>77</v>
      </c>
      <c r="D25" s="177">
        <f>VLOOKUP(B25,Teams!B$1:AA$296,20,FALSE)</f>
        <v>397</v>
      </c>
    </row>
    <row r="26" spans="1:4" ht="14.35" x14ac:dyDescent="0.5">
      <c r="A26" s="115">
        <v>24</v>
      </c>
      <c r="B26" s="108" t="s">
        <v>219</v>
      </c>
      <c r="C26" s="106" t="s">
        <v>130</v>
      </c>
      <c r="D26" s="177">
        <f>VLOOKUP(B26,Teams!B$1:AA$296,20,FALSE)</f>
        <v>390</v>
      </c>
    </row>
    <row r="27" spans="1:4" ht="14.35" x14ac:dyDescent="0.5">
      <c r="A27" s="115">
        <v>25</v>
      </c>
      <c r="B27" s="108" t="s">
        <v>225</v>
      </c>
      <c r="C27" s="106" t="s">
        <v>223</v>
      </c>
      <c r="D27" s="177">
        <f>VLOOKUP(B27,Teams!B$1:AA$296,20,FALSE)</f>
        <v>376</v>
      </c>
    </row>
    <row r="28" spans="1:4" ht="14.35" x14ac:dyDescent="0.5">
      <c r="A28" s="115">
        <v>26</v>
      </c>
      <c r="B28" s="116" t="s">
        <v>177</v>
      </c>
      <c r="C28" s="117" t="s">
        <v>77</v>
      </c>
      <c r="D28" s="177">
        <f>VLOOKUP(B28,Teams!B$1:AA$296,20,FALSE)</f>
        <v>373</v>
      </c>
    </row>
    <row r="29" spans="1:4" ht="14.35" x14ac:dyDescent="0.5">
      <c r="A29" s="115">
        <v>27</v>
      </c>
      <c r="B29" s="108" t="s">
        <v>137</v>
      </c>
      <c r="C29" s="106" t="s">
        <v>12</v>
      </c>
      <c r="D29" s="177">
        <f>VLOOKUP(B29,Teams!B$1:AA$296,20,FALSE)</f>
        <v>370</v>
      </c>
    </row>
    <row r="30" spans="1:4" ht="14.35" x14ac:dyDescent="0.5">
      <c r="A30" s="115">
        <v>28</v>
      </c>
      <c r="B30" s="116" t="s">
        <v>218</v>
      </c>
      <c r="C30" s="117" t="s">
        <v>52</v>
      </c>
      <c r="D30" s="177">
        <f>VLOOKUP(B30,Teams!B$1:AA$296,20,FALSE)</f>
        <v>370</v>
      </c>
    </row>
    <row r="31" spans="1:4" ht="14.35" x14ac:dyDescent="0.5">
      <c r="A31" s="115">
        <v>29</v>
      </c>
      <c r="B31" s="116" t="s">
        <v>214</v>
      </c>
      <c r="C31" s="117" t="s">
        <v>92</v>
      </c>
      <c r="D31" s="177">
        <f>VLOOKUP(B31,Teams!B$1:AA$296,20,FALSE)</f>
        <v>367</v>
      </c>
    </row>
    <row r="32" spans="1:4" ht="14.35" x14ac:dyDescent="0.5">
      <c r="A32" s="115">
        <v>30</v>
      </c>
      <c r="B32" s="108" t="s">
        <v>204</v>
      </c>
      <c r="C32" s="106" t="s">
        <v>12</v>
      </c>
      <c r="D32" s="177">
        <f>VLOOKUP(B32,Teams!B$1:AA$296,20,FALSE)</f>
        <v>366</v>
      </c>
    </row>
    <row r="33" spans="1:4" ht="14.35" x14ac:dyDescent="0.5">
      <c r="A33" s="115">
        <v>31</v>
      </c>
      <c r="B33" s="116" t="s">
        <v>197</v>
      </c>
      <c r="C33" s="117" t="s">
        <v>123</v>
      </c>
      <c r="D33" s="177">
        <f>VLOOKUP(B33,Teams!B$1:AA$296,20,FALSE)</f>
        <v>363</v>
      </c>
    </row>
    <row r="34" spans="1:4" ht="14.35" x14ac:dyDescent="0.5">
      <c r="A34" s="115">
        <v>32</v>
      </c>
      <c r="B34" s="116" t="s">
        <v>205</v>
      </c>
      <c r="C34" s="117" t="s">
        <v>5</v>
      </c>
      <c r="D34" s="177">
        <f>VLOOKUP(B34,Teams!B$1:AA$296,20,FALSE)</f>
        <v>361</v>
      </c>
    </row>
    <row r="35" spans="1:4" ht="14.35" x14ac:dyDescent="0.5">
      <c r="A35" s="115">
        <v>33</v>
      </c>
      <c r="B35" s="116" t="s">
        <v>206</v>
      </c>
      <c r="C35" s="117" t="s">
        <v>5</v>
      </c>
      <c r="D35" s="177">
        <f>VLOOKUP(B35,Teams!B$1:AA$296,20,FALSE)</f>
        <v>352</v>
      </c>
    </row>
    <row r="36" spans="1:4" ht="14.35" x14ac:dyDescent="0.5">
      <c r="A36" s="115">
        <v>34</v>
      </c>
      <c r="B36" s="116" t="s">
        <v>227</v>
      </c>
      <c r="C36" s="117" t="s">
        <v>8</v>
      </c>
      <c r="D36" s="177">
        <f>VLOOKUP(B36,Teams!B$1:AA$296,20,FALSE)</f>
        <v>343</v>
      </c>
    </row>
    <row r="37" spans="1:4" ht="14.35" x14ac:dyDescent="0.5">
      <c r="A37" s="115">
        <v>35</v>
      </c>
      <c r="B37" s="116" t="s">
        <v>228</v>
      </c>
      <c r="C37" s="117" t="s">
        <v>11</v>
      </c>
      <c r="D37" s="177">
        <f>VLOOKUP(B37,Teams!B$1:AA$296,20,FALSE)</f>
        <v>336</v>
      </c>
    </row>
    <row r="38" spans="1:4" ht="14.35" x14ac:dyDescent="0.5">
      <c r="A38" s="115">
        <v>36</v>
      </c>
      <c r="B38" s="118" t="s">
        <v>199</v>
      </c>
      <c r="C38" s="115" t="s">
        <v>48</v>
      </c>
      <c r="D38" s="177">
        <f>VLOOKUP(B38,Teams!B$1:AA$296,20,FALSE)</f>
        <v>328</v>
      </c>
    </row>
    <row r="39" spans="1:4" ht="14.35" x14ac:dyDescent="0.5">
      <c r="A39" s="115">
        <v>37</v>
      </c>
      <c r="B39" s="116" t="s">
        <v>202</v>
      </c>
      <c r="C39" s="117" t="s">
        <v>68</v>
      </c>
      <c r="D39" s="177">
        <f>VLOOKUP(B39,Teams!B$1:AA$296,20,FALSE)</f>
        <v>322</v>
      </c>
    </row>
    <row r="40" spans="1:4" ht="14.35" x14ac:dyDescent="0.5">
      <c r="A40" s="115">
        <v>38</v>
      </c>
      <c r="B40" s="116" t="s">
        <v>209</v>
      </c>
      <c r="C40" s="117" t="s">
        <v>210</v>
      </c>
      <c r="D40" s="177">
        <f>VLOOKUP(B40,Teams!B$1:AA$296,20,FALSE)</f>
        <v>319</v>
      </c>
    </row>
    <row r="41" spans="1:4" ht="14.35" x14ac:dyDescent="0.5">
      <c r="A41" s="115">
        <v>39</v>
      </c>
      <c r="B41" s="108" t="s">
        <v>193</v>
      </c>
      <c r="C41" s="106" t="s">
        <v>66</v>
      </c>
      <c r="D41" s="177">
        <f>VLOOKUP(B41,Teams!B$1:AA$296,20,FALSE)</f>
        <v>318</v>
      </c>
    </row>
    <row r="42" spans="1:4" ht="14.35" x14ac:dyDescent="0.5">
      <c r="A42" s="115">
        <v>40</v>
      </c>
      <c r="B42" s="116" t="s">
        <v>234</v>
      </c>
      <c r="C42" s="117" t="s">
        <v>154</v>
      </c>
      <c r="D42" s="177">
        <f>VLOOKUP(B42,Teams!B$1:AA$296,20,FALSE)</f>
        <v>315</v>
      </c>
    </row>
    <row r="43" spans="1:4" ht="14.35" x14ac:dyDescent="0.5">
      <c r="A43" s="115">
        <v>41</v>
      </c>
      <c r="B43" s="108" t="s">
        <v>213</v>
      </c>
      <c r="C43" s="106" t="s">
        <v>78</v>
      </c>
      <c r="D43" s="177">
        <f>VLOOKUP(B43,Teams!B$1:AA$296,20,FALSE)</f>
        <v>312</v>
      </c>
    </row>
    <row r="44" spans="1:4" ht="14.35" x14ac:dyDescent="0.5">
      <c r="A44" s="115">
        <v>42</v>
      </c>
      <c r="B44" s="108" t="s">
        <v>207</v>
      </c>
      <c r="C44" s="106" t="s">
        <v>20</v>
      </c>
      <c r="D44" s="177">
        <f>VLOOKUP(B44,Teams!B$1:AA$296,20,FALSE)</f>
        <v>309</v>
      </c>
    </row>
    <row r="45" spans="1:4" ht="14.35" x14ac:dyDescent="0.5">
      <c r="A45" s="115">
        <v>43</v>
      </c>
      <c r="B45" s="116" t="s">
        <v>189</v>
      </c>
      <c r="C45" s="117" t="s">
        <v>13</v>
      </c>
      <c r="D45" s="177">
        <f>VLOOKUP(B45,Teams!B$1:AA$296,20,FALSE)</f>
        <v>297</v>
      </c>
    </row>
    <row r="46" spans="1:4" ht="14.35" x14ac:dyDescent="0.5">
      <c r="A46" s="115">
        <v>44</v>
      </c>
      <c r="B46" s="116" t="s">
        <v>233</v>
      </c>
      <c r="C46" s="117" t="s">
        <v>154</v>
      </c>
      <c r="D46" s="177">
        <f>VLOOKUP(B46,Teams!B$1:AA$296,20,FALSE)</f>
        <v>277</v>
      </c>
    </row>
    <row r="47" spans="1:4" ht="14.35" x14ac:dyDescent="0.5">
      <c r="A47" s="115">
        <v>45</v>
      </c>
      <c r="B47" s="108" t="s">
        <v>179</v>
      </c>
      <c r="C47" s="106" t="s">
        <v>77</v>
      </c>
      <c r="D47" s="177">
        <f>VLOOKUP(B47,Teams!B$1:AA$296,20,FALSE)</f>
        <v>275</v>
      </c>
    </row>
    <row r="48" spans="1:4" ht="14.35" x14ac:dyDescent="0.5">
      <c r="A48" s="115">
        <v>46</v>
      </c>
      <c r="B48" s="108" t="s">
        <v>201</v>
      </c>
      <c r="C48" s="106" t="s">
        <v>6</v>
      </c>
      <c r="D48" s="177">
        <f>VLOOKUP(B48,Teams!B$1:AA$296,20,FALSE)</f>
        <v>272</v>
      </c>
    </row>
    <row r="49" spans="1:4" ht="14.35" x14ac:dyDescent="0.5">
      <c r="A49" s="115">
        <v>47</v>
      </c>
      <c r="B49" s="108" t="s">
        <v>185</v>
      </c>
      <c r="C49" s="106" t="s">
        <v>127</v>
      </c>
      <c r="D49" s="177">
        <f>VLOOKUP(B49,Teams!B$1:AA$296,20,FALSE)</f>
        <v>271</v>
      </c>
    </row>
    <row r="50" spans="1:4" ht="14.35" x14ac:dyDescent="0.5">
      <c r="A50" s="115">
        <v>48</v>
      </c>
      <c r="B50" s="108" t="s">
        <v>191</v>
      </c>
      <c r="C50" s="106" t="s">
        <v>56</v>
      </c>
      <c r="D50" s="177">
        <f>VLOOKUP(B50,Teams!B$1:AA$296,20,FALSE)</f>
        <v>266</v>
      </c>
    </row>
    <row r="51" spans="1:4" ht="14.35" x14ac:dyDescent="0.5">
      <c r="A51" s="115">
        <v>49</v>
      </c>
      <c r="B51" s="108" t="s">
        <v>226</v>
      </c>
      <c r="C51" s="106" t="s">
        <v>135</v>
      </c>
      <c r="D51" s="177">
        <f>VLOOKUP(B51,Teams!B$1:AA$296,20,FALSE)</f>
        <v>264</v>
      </c>
    </row>
    <row r="52" spans="1:4" ht="14.35" x14ac:dyDescent="0.5">
      <c r="A52" s="115">
        <v>50</v>
      </c>
      <c r="B52" s="108" t="s">
        <v>192</v>
      </c>
      <c r="C52" s="106" t="s">
        <v>56</v>
      </c>
      <c r="D52" s="177">
        <f>VLOOKUP(B52,Teams!B$1:AA$296,20,FALSE)</f>
        <v>261</v>
      </c>
    </row>
    <row r="53" spans="1:4" ht="14.35" x14ac:dyDescent="0.5">
      <c r="A53" s="115">
        <v>51</v>
      </c>
      <c r="B53" s="122" t="s">
        <v>194</v>
      </c>
      <c r="C53" s="121" t="s">
        <v>83</v>
      </c>
      <c r="D53" s="177">
        <f>VLOOKUP(B53,Teams!B$1:AA$296,20,FALSE)</f>
        <v>259</v>
      </c>
    </row>
    <row r="54" spans="1:4" ht="14.35" x14ac:dyDescent="0.5">
      <c r="A54" s="115">
        <v>52</v>
      </c>
      <c r="B54" s="122" t="s">
        <v>236</v>
      </c>
      <c r="C54" s="121" t="s">
        <v>110</v>
      </c>
      <c r="D54" s="177">
        <f>VLOOKUP(B54,Teams!B$1:AA$296,20,FALSE)</f>
        <v>241</v>
      </c>
    </row>
    <row r="55" spans="1:4" ht="14.35" x14ac:dyDescent="0.5">
      <c r="A55" s="115">
        <v>53</v>
      </c>
      <c r="B55" s="109" t="s">
        <v>188</v>
      </c>
      <c r="C55" s="107" t="s">
        <v>13</v>
      </c>
      <c r="D55" s="177">
        <f>VLOOKUP(B55,Teams!B$1:AA$296,20,FALSE)</f>
        <v>236</v>
      </c>
    </row>
    <row r="56" spans="1:4" ht="14.35" x14ac:dyDescent="0.5">
      <c r="A56" s="115">
        <v>54</v>
      </c>
      <c r="B56" s="109" t="s">
        <v>211</v>
      </c>
      <c r="C56" s="107" t="s">
        <v>210</v>
      </c>
      <c r="D56" s="177">
        <f>VLOOKUP(B56,Teams!B$1:AA$296,20,FALSE)</f>
        <v>234</v>
      </c>
    </row>
    <row r="57" spans="1:4" ht="14.35" x14ac:dyDescent="0.5">
      <c r="A57" s="115">
        <v>55</v>
      </c>
      <c r="B57" s="109" t="s">
        <v>238</v>
      </c>
      <c r="C57" s="107" t="s">
        <v>78</v>
      </c>
      <c r="D57" s="177">
        <f>VLOOKUP(B57,Teams!B$1:AA$296,20,FALSE)</f>
        <v>231</v>
      </c>
    </row>
    <row r="58" spans="1:4" ht="14.35" x14ac:dyDescent="0.5">
      <c r="A58" s="115">
        <v>56</v>
      </c>
      <c r="B58" s="122" t="s">
        <v>195</v>
      </c>
      <c r="C58" s="121" t="s">
        <v>83</v>
      </c>
      <c r="D58" s="177">
        <f>VLOOKUP(B58,Teams!B$1:AA$296,20,FALSE)</f>
        <v>214</v>
      </c>
    </row>
    <row r="59" spans="1:4" ht="14.35" x14ac:dyDescent="0.5">
      <c r="A59" s="115">
        <v>57</v>
      </c>
      <c r="B59" s="122" t="s">
        <v>180</v>
      </c>
      <c r="C59" s="121" t="s">
        <v>5</v>
      </c>
      <c r="D59" s="177">
        <f>VLOOKUP(B59,Teams!B$1:AA$296,20,FALSE)</f>
        <v>190</v>
      </c>
    </row>
    <row r="60" spans="1:4" ht="14.35" x14ac:dyDescent="0.5">
      <c r="A60" s="115">
        <v>58</v>
      </c>
      <c r="B60" s="122" t="s">
        <v>222</v>
      </c>
      <c r="C60" s="121" t="s">
        <v>111</v>
      </c>
      <c r="D60" s="177">
        <f>VLOOKUP(B60,Teams!B$1:AA$296,20,FALSE)</f>
        <v>184</v>
      </c>
    </row>
    <row r="61" spans="1:4" ht="14.35" x14ac:dyDescent="0.5">
      <c r="A61" s="123">
        <v>59</v>
      </c>
      <c r="B61" s="124" t="s">
        <v>246</v>
      </c>
      <c r="C61" s="125" t="s">
        <v>105</v>
      </c>
      <c r="D61" s="177">
        <f>VLOOKUP(B61,Teams!B$1:AA$296,20,FALSE)</f>
        <v>173</v>
      </c>
    </row>
  </sheetData>
  <sortState xmlns:xlrd2="http://schemas.microsoft.com/office/spreadsheetml/2017/richdata2" ref="B3:D61">
    <sortCondition descending="1" ref="D3:D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Teams</vt:lpstr>
      <vt:lpstr>Overall TEAMS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Runners</vt:lpstr>
      <vt:lpstr>Overall Individual</vt:lpstr>
      <vt:lpstr>PRIZES</vt:lpstr>
    </vt:vector>
  </TitlesOfParts>
  <Company>Fujitsu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Rees</dc:creator>
  <cp:lastModifiedBy>Paul Rees</cp:lastModifiedBy>
  <cp:lastPrinted>2023-05-22T14:51:39Z</cp:lastPrinted>
  <dcterms:created xsi:type="dcterms:W3CDTF">2010-01-20T14:54:49Z</dcterms:created>
  <dcterms:modified xsi:type="dcterms:W3CDTF">2024-04-05T07:56:42Z</dcterms:modified>
</cp:coreProperties>
</file>