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11595" tabRatio="865" activeTab="0"/>
  </bookViews>
  <sheets>
    <sheet name="Teams" sheetId="1" r:id="rId1"/>
    <sheet name="Overall TEAMS" sheetId="2" r:id="rId2"/>
    <sheet name="Race 1" sheetId="3" r:id="rId3"/>
    <sheet name="Race 2" sheetId="4" r:id="rId4"/>
    <sheet name="Race 3" sheetId="5" r:id="rId5"/>
    <sheet name="Race 4" sheetId="6" r:id="rId6"/>
    <sheet name="Race 5" sheetId="7" r:id="rId7"/>
    <sheet name="Race 6" sheetId="8" r:id="rId8"/>
    <sheet name="Race 7" sheetId="9" r:id="rId9"/>
    <sheet name="Race 8" sheetId="10" r:id="rId10"/>
    <sheet name="Race 9" sheetId="11" r:id="rId11"/>
    <sheet name="Race 10" sheetId="12" r:id="rId12"/>
    <sheet name="Runners" sheetId="13" r:id="rId13"/>
    <sheet name="Overall Individual" sheetId="14" r:id="rId14"/>
    <sheet name="2019 Winners" sheetId="15" r:id="rId15"/>
  </sheets>
  <definedNames/>
  <calcPr fullCalcOnLoad="1"/>
</workbook>
</file>

<file path=xl/sharedStrings.xml><?xml version="1.0" encoding="utf-8"?>
<sst xmlns="http://schemas.openxmlformats.org/spreadsheetml/2006/main" count="2183" uniqueCount="285">
  <si>
    <t>NAME</t>
  </si>
  <si>
    <t>RACES</t>
  </si>
  <si>
    <t>Richard Webster</t>
  </si>
  <si>
    <t>Christina Smith</t>
  </si>
  <si>
    <t>Rob Sandles</t>
  </si>
  <si>
    <t>Paul Rees</t>
  </si>
  <si>
    <t>Christine Hurdidge</t>
  </si>
  <si>
    <t>Caroline Sandles</t>
  </si>
  <si>
    <t>Kim Holohan</t>
  </si>
  <si>
    <t>Leighton Jones</t>
  </si>
  <si>
    <t>Dewi West</t>
  </si>
  <si>
    <t>John Holohan</t>
  </si>
  <si>
    <t>Linda Rees</t>
  </si>
  <si>
    <t>Fay Sharpe</t>
  </si>
  <si>
    <t>James Davies</t>
  </si>
  <si>
    <t>Linda Waller</t>
  </si>
  <si>
    <t>Alfryn Easter</t>
  </si>
  <si>
    <t>Julie Davies</t>
  </si>
  <si>
    <t>Richard Donne</t>
  </si>
  <si>
    <t>Del Eyre</t>
  </si>
  <si>
    <t>John Sanderson</t>
  </si>
  <si>
    <t>Lynn Holmes</t>
  </si>
  <si>
    <t>Ian Anderson</t>
  </si>
  <si>
    <t>Team</t>
  </si>
  <si>
    <t>Manager</t>
  </si>
  <si>
    <t>Runners</t>
  </si>
  <si>
    <t>Total</t>
  </si>
  <si>
    <t>Paid</t>
  </si>
  <si>
    <t>POINTS</t>
  </si>
  <si>
    <t>Race 2</t>
  </si>
  <si>
    <t>Race 3</t>
  </si>
  <si>
    <t>Race 4</t>
  </si>
  <si>
    <t>Sally Reid</t>
  </si>
  <si>
    <t>Lisa Williams</t>
  </si>
  <si>
    <t>Race 5</t>
  </si>
  <si>
    <t>Race 6</t>
  </si>
  <si>
    <t>Race 7</t>
  </si>
  <si>
    <t>Race 8</t>
  </si>
  <si>
    <t>Race 9</t>
  </si>
  <si>
    <t>Race 10</t>
  </si>
  <si>
    <t>Race 1</t>
  </si>
  <si>
    <t>Lee Morris</t>
  </si>
  <si>
    <t>GP #1</t>
  </si>
  <si>
    <t>GP #3</t>
  </si>
  <si>
    <t>GP #4</t>
  </si>
  <si>
    <t>GP #5</t>
  </si>
  <si>
    <t>GP #6</t>
  </si>
  <si>
    <t>GP #7</t>
  </si>
  <si>
    <t>GP #8</t>
  </si>
  <si>
    <t>GP #9</t>
  </si>
  <si>
    <t>GP #10</t>
  </si>
  <si>
    <t>AGE GRADE Overall Results</t>
  </si>
  <si>
    <t>Vicky Holmes</t>
  </si>
  <si>
    <t>Gareth Morgan</t>
  </si>
  <si>
    <t>No. Teams</t>
  </si>
  <si>
    <t>Linda Owens</t>
  </si>
  <si>
    <t>Ian Bamford</t>
  </si>
  <si>
    <t>Laura Hall</t>
  </si>
  <si>
    <t>Steve McLelland</t>
  </si>
  <si>
    <t>Allan Smith</t>
  </si>
  <si>
    <t>Sharon Trotman</t>
  </si>
  <si>
    <t>Nicola Julian</t>
  </si>
  <si>
    <t>Dean Hardie</t>
  </si>
  <si>
    <t>Mark Bamford</t>
  </si>
  <si>
    <t>Darren Hall</t>
  </si>
  <si>
    <t>Alyson Heard</t>
  </si>
  <si>
    <t>Ashley Pascoe</t>
  </si>
  <si>
    <t>Gwen Smith</t>
  </si>
  <si>
    <t>Pilot</t>
  </si>
  <si>
    <t>Meet The Fockers</t>
  </si>
  <si>
    <t>Paul Harris</t>
  </si>
  <si>
    <t>Jane Wallace</t>
  </si>
  <si>
    <t>Price Tag</t>
  </si>
  <si>
    <t>Aron Jones</t>
  </si>
  <si>
    <t>Philip Wallace</t>
  </si>
  <si>
    <t>Charlie James</t>
  </si>
  <si>
    <t>Sandra Rees</t>
  </si>
  <si>
    <t>Ross Gribble</t>
  </si>
  <si>
    <t>Mthly winners</t>
  </si>
  <si>
    <t>Wins</t>
  </si>
  <si>
    <t>Overall winners</t>
  </si>
  <si>
    <t>Money Collected</t>
  </si>
  <si>
    <t>To pay out</t>
  </si>
  <si>
    <t>Club Owes Pilot</t>
  </si>
  <si>
    <t>Mark Eakins</t>
  </si>
  <si>
    <t>Louise Eakins</t>
  </si>
  <si>
    <t>Mike Prasad</t>
  </si>
  <si>
    <t>Si Vaughan</t>
  </si>
  <si>
    <t>Jo Hughes-Dowdle</t>
  </si>
  <si>
    <t>Alice Sullivan</t>
  </si>
  <si>
    <t>Chris Francis</t>
  </si>
  <si>
    <t>Dai Sullivan</t>
  </si>
  <si>
    <t>Eiri Evans-Jones</t>
  </si>
  <si>
    <t>Elfed Joseph</t>
  </si>
  <si>
    <t>Andrew Arran</t>
  </si>
  <si>
    <t>David Barham</t>
  </si>
  <si>
    <t>Sarah Barham</t>
  </si>
  <si>
    <t>Meinir Jones</t>
  </si>
  <si>
    <t>Gina Southam</t>
  </si>
  <si>
    <t>Helen Jenkins</t>
  </si>
  <si>
    <t>Viv Kavanagh</t>
  </si>
  <si>
    <t>Ed Davies</t>
  </si>
  <si>
    <t>Chris Simons</t>
  </si>
  <si>
    <t>Julie Archer</t>
  </si>
  <si>
    <t>David Doherty</t>
  </si>
  <si>
    <t>Caroline Jones</t>
  </si>
  <si>
    <t>Delia Pudney</t>
  </si>
  <si>
    <t>Brian Griffiths</t>
  </si>
  <si>
    <t>Shereen Lisk</t>
  </si>
  <si>
    <t>Eurig Morgan</t>
  </si>
  <si>
    <t>Steven Burton</t>
  </si>
  <si>
    <t>Holmes's Harriers</t>
  </si>
  <si>
    <t>Holmes Under the Hammer</t>
  </si>
  <si>
    <t>Charlie's Cheetahs</t>
  </si>
  <si>
    <t>Dean Webster</t>
  </si>
  <si>
    <t>Gareth Parry</t>
  </si>
  <si>
    <t>Laura Hughes-Dowdle</t>
  </si>
  <si>
    <t>Nerys Jones</t>
  </si>
  <si>
    <t>Emma Doolan</t>
  </si>
  <si>
    <t>Saran Lewis</t>
  </si>
  <si>
    <t>Nigel Evans</t>
  </si>
  <si>
    <t>Diane Ridgeway</t>
  </si>
  <si>
    <t>Peter Clement</t>
  </si>
  <si>
    <t>Carl Vonk</t>
  </si>
  <si>
    <t>Louise Steer</t>
  </si>
  <si>
    <t>Mark Davies</t>
  </si>
  <si>
    <t>Martin Nicholls</t>
  </si>
  <si>
    <t>Rick Nugent</t>
  </si>
  <si>
    <t>Tim MacDermott</t>
  </si>
  <si>
    <t>Karen Dusgate</t>
  </si>
  <si>
    <t>LindyLoo</t>
  </si>
  <si>
    <t>Brian MacBride</t>
  </si>
  <si>
    <t>Paul McNeill</t>
  </si>
  <si>
    <t>Caroline Morgan</t>
  </si>
  <si>
    <t>Beach Blast</t>
  </si>
  <si>
    <t>Gavin Davies</t>
  </si>
  <si>
    <t>Chris Montenegro</t>
  </si>
  <si>
    <t>Martin Bennett</t>
  </si>
  <si>
    <t>Keith Johns</t>
  </si>
  <si>
    <t>Eleanor Wood</t>
  </si>
  <si>
    <t>Katie Williams</t>
  </si>
  <si>
    <t>Nathan Williams</t>
  </si>
  <si>
    <t>Kevin Watson</t>
  </si>
  <si>
    <t>Anna Wake</t>
  </si>
  <si>
    <t>PRIZE</t>
  </si>
  <si>
    <t>Kelly Bamford</t>
  </si>
  <si>
    <t>Nicola Davies</t>
  </si>
  <si>
    <t>Joy Williams</t>
  </si>
  <si>
    <t>Alexandra Iwanczyk</t>
  </si>
  <si>
    <t>Rob Appleby</t>
  </si>
  <si>
    <t>Adrian Bytheway</t>
  </si>
  <si>
    <t>Michelle Cole</t>
  </si>
  <si>
    <t>Anthony Jones</t>
  </si>
  <si>
    <t>Philip Jones</t>
  </si>
  <si>
    <t>Andrew Rees</t>
  </si>
  <si>
    <t>Manisha Rickards</t>
  </si>
  <si>
    <t>James Roberts</t>
  </si>
  <si>
    <t>Peter Roberts</t>
  </si>
  <si>
    <t>Paula Stockley</t>
  </si>
  <si>
    <t>Jason Taylor</t>
  </si>
  <si>
    <t>Craig Tindal</t>
  </si>
  <si>
    <t>Dave Williams</t>
  </si>
  <si>
    <t>Mikes's Mo-Bots</t>
  </si>
  <si>
    <t>Steve Lisk</t>
  </si>
  <si>
    <t>Chicken Tikka Mo Farah</t>
  </si>
  <si>
    <t>Chicken Lindaloo</t>
  </si>
  <si>
    <t>My Wife's Boyfriends</t>
  </si>
  <si>
    <t>Sandles Sandwich</t>
  </si>
  <si>
    <t>5 Iron Guys</t>
  </si>
  <si>
    <t>Jamo's Jewels</t>
  </si>
  <si>
    <t>Run 3MC</t>
  </si>
  <si>
    <t>Bay City Foam Rollers</t>
  </si>
  <si>
    <t>Alexis Midnight Runners</t>
  </si>
  <si>
    <t>Jungle Runners</t>
  </si>
  <si>
    <t>Jane's Joggers</t>
  </si>
  <si>
    <t>Rhys Doyle</t>
  </si>
  <si>
    <t>Josh Sandles</t>
  </si>
  <si>
    <t>Julie Jones</t>
  </si>
  <si>
    <t>Tony Baker</t>
  </si>
  <si>
    <t>Hannah Jones</t>
  </si>
  <si>
    <t>Alex Iwanczyk</t>
  </si>
  <si>
    <t>Alyson Page</t>
  </si>
  <si>
    <t>Mark Jenkins</t>
  </si>
  <si>
    <t>GP #2</t>
  </si>
  <si>
    <t>Fran Newman</t>
  </si>
  <si>
    <t>24th Feb</t>
  </si>
  <si>
    <t>Bynea Before</t>
  </si>
  <si>
    <t>Jessica Wesley</t>
  </si>
  <si>
    <t>Hannah Lewis</t>
  </si>
  <si>
    <t>3rd April 2019</t>
  </si>
  <si>
    <t>Bethan Jones</t>
  </si>
  <si>
    <t>Bynea to Penclacwydd</t>
  </si>
  <si>
    <t>24th April</t>
  </si>
  <si>
    <t>Karl Johns</t>
  </si>
  <si>
    <t>Kirsty Rees</t>
  </si>
  <si>
    <t>Isobel Dawson</t>
  </si>
  <si>
    <t>Haley Lawton</t>
  </si>
  <si>
    <t>Gary Gregor</t>
  </si>
  <si>
    <t>Richard Jones</t>
  </si>
  <si>
    <t>Caroline Jones II</t>
  </si>
  <si>
    <t>Antony Andrus</t>
  </si>
  <si>
    <t>Cameron Hopkins</t>
  </si>
  <si>
    <t>Tom Morgan</t>
  </si>
  <si>
    <t>Alex Heron</t>
  </si>
  <si>
    <t>Ian Llewellyn</t>
  </si>
  <si>
    <t>Debbie Harris</t>
  </si>
  <si>
    <t>Ceri Webber</t>
  </si>
  <si>
    <t>Liv Andrews</t>
  </si>
  <si>
    <t>Lisky's Lightweights</t>
  </si>
  <si>
    <t>Steve's Speedsters</t>
  </si>
  <si>
    <t>Dai Andrews</t>
  </si>
  <si>
    <t>Karen Bennett-Wilson</t>
  </si>
  <si>
    <t>Stephen Cable</t>
  </si>
  <si>
    <t>Kate Clarke</t>
  </si>
  <si>
    <t>Susan Davies</t>
  </si>
  <si>
    <t>Chris Fuge</t>
  </si>
  <si>
    <t>Mark Gosney</t>
  </si>
  <si>
    <t>James Graham</t>
  </si>
  <si>
    <t>Natalie Holborow</t>
  </si>
  <si>
    <t>Fern Jones</t>
  </si>
  <si>
    <t>Bernd Kulessa</t>
  </si>
  <si>
    <t>Martyn Simpson</t>
  </si>
  <si>
    <t>Ellen Williamson</t>
  </si>
  <si>
    <t>Big G's Army</t>
  </si>
  <si>
    <t>Angry Birds</t>
  </si>
  <si>
    <t>Norvak &amp; Hope</t>
  </si>
  <si>
    <t>MARK GOSNEY</t>
  </si>
  <si>
    <t>PAUL REES</t>
  </si>
  <si>
    <t>STEVE LISK</t>
  </si>
  <si>
    <t>RHYS DOYLE</t>
  </si>
  <si>
    <t>ALFRYN EASTER</t>
  </si>
  <si>
    <t>BRINGING UP THE REAR</t>
  </si>
  <si>
    <t>Gower Gov</t>
  </si>
  <si>
    <t>Mikes Mayhem</t>
  </si>
  <si>
    <t>Mikes Machines</t>
  </si>
  <si>
    <t>Girl Power</t>
  </si>
  <si>
    <t>OLD HEADS &amp; SPRING CHICKENS</t>
  </si>
  <si>
    <t>Here Come The Girls</t>
  </si>
  <si>
    <t>Chicken Tikka Mo Farrah</t>
  </si>
  <si>
    <t>Chicken LindyLoo</t>
  </si>
  <si>
    <t>Lynn's Lynx's</t>
  </si>
  <si>
    <t>4 Men and Julie</t>
  </si>
  <si>
    <t>The Laura Ashley Collection</t>
  </si>
  <si>
    <t>The Kids in the Swinging Sixties</t>
  </si>
  <si>
    <t>4 Men and a Lady</t>
  </si>
  <si>
    <t>Footloose and Fantasy Free</t>
  </si>
  <si>
    <t>Rhys's Rockets</t>
  </si>
  <si>
    <t>Two Rees's</t>
  </si>
  <si>
    <t>Steve Mclelland</t>
  </si>
  <si>
    <t>The Fit and The Furious</t>
  </si>
  <si>
    <t xml:space="preserve">Been there, Run that </t>
  </si>
  <si>
    <t>Team Beer</t>
  </si>
  <si>
    <t xml:space="preserve">Elfed’s e-males and 
f-emales
</t>
  </si>
  <si>
    <t>Joseph's Genial Joggers</t>
  </si>
  <si>
    <t>Funky Five Favourites</t>
  </si>
  <si>
    <t>Prince Gamin</t>
  </si>
  <si>
    <t>Strava Before Cava</t>
  </si>
  <si>
    <t>There They Go</t>
  </si>
  <si>
    <t>Here We Come</t>
  </si>
  <si>
    <t>Jamo's Flyers</t>
  </si>
  <si>
    <t>Bridge Breaker Gang</t>
  </si>
  <si>
    <t>Hoolaz Torpedoes</t>
  </si>
  <si>
    <t>A Sandles Sandwich</t>
  </si>
  <si>
    <t>Kimbo's Crackers</t>
  </si>
  <si>
    <t>Crwys Almighty</t>
  </si>
  <si>
    <t>Crwys Helpers</t>
  </si>
  <si>
    <t>My Crwysmas Presents</t>
  </si>
  <si>
    <t>Harchester United</t>
  </si>
  <si>
    <t>Mark's Marauders</t>
  </si>
  <si>
    <t>Everyone's a Winner</t>
  </si>
  <si>
    <t xml:space="preserve">Doolan's Dream Team </t>
  </si>
  <si>
    <t>Doolan's Delights</t>
  </si>
  <si>
    <t>Slowly, slowly Catchy Monkey</t>
  </si>
  <si>
    <t>The Kardashsheruns</t>
  </si>
  <si>
    <t>Alan Pritchard</t>
  </si>
  <si>
    <t>Bennett's Striders</t>
  </si>
  <si>
    <t>Bennett's Elite</t>
  </si>
  <si>
    <t>Catch us if you can</t>
  </si>
  <si>
    <t>M One</t>
  </si>
  <si>
    <t>M Two</t>
  </si>
  <si>
    <t>Mel Beynon</t>
  </si>
  <si>
    <t>Newbie</t>
  </si>
  <si>
    <t>19th Jan 2020</t>
  </si>
  <si>
    <t>Bynea Path</t>
  </si>
  <si>
    <t>Top Four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</si>
</sst>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.0000"/>
    <numFmt numFmtId="189" formatCode="\ .0000"/>
    <numFmt numFmtId="190" formatCode="0.0000"/>
    <numFmt numFmtId="191" formatCode="0.00000000000000000"/>
    <numFmt numFmtId="192" formatCode="mmm\ dd\ yyyy"/>
    <numFmt numFmtId="193" formatCode="yy"/>
    <numFmt numFmtId="194" formatCode="[$-809]dd\ mmmm\ yyyy"/>
    <numFmt numFmtId="195" formatCode="0.000"/>
    <numFmt numFmtId="196" formatCode="&quot;£&quot;#,##0"/>
    <numFmt numFmtId="197" formatCode="&quot;£&quot;#,##0.00"/>
  </numFmts>
  <fonts count="5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>
        <color rgb="FFFF0000"/>
      </left>
      <right style="thin"/>
      <top style="thick"/>
      <bottom style="thick"/>
    </border>
    <border>
      <left style="thick">
        <color theme="1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>
        <color rgb="FFFF0000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theme="1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/>
    </border>
    <border>
      <left style="thick">
        <color theme="1"/>
      </left>
      <right style="thin"/>
      <top>
        <color indexed="63"/>
      </top>
      <bottom style="thick"/>
    </border>
    <border>
      <left style="thick">
        <color rgb="FFFF0000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>
        <color theme="1"/>
      </left>
      <right style="thin"/>
      <top style="thick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Dashed">
        <color indexed="63"/>
      </bottom>
    </border>
    <border>
      <left style="thin">
        <color indexed="63"/>
      </left>
      <right style="thin"/>
      <top>
        <color indexed="63"/>
      </top>
      <bottom style="mediumDashed"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>
        <color rgb="FFFF0000"/>
      </right>
      <top style="thick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6" fontId="0" fillId="0" borderId="0" xfId="0" applyNumberFormat="1" applyAlignment="1">
      <alignment/>
    </xf>
    <xf numFmtId="6" fontId="4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6" fontId="0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4" xfId="0" applyFont="1" applyBorder="1" applyAlignment="1" quotePrefix="1">
      <alignment horizontal="left" vertical="center" wrapText="1"/>
    </xf>
    <xf numFmtId="6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6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96" fontId="50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/>
    </xf>
    <xf numFmtId="0" fontId="5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0" fillId="0" borderId="0" xfId="0" applyFont="1" applyBorder="1" applyAlignment="1">
      <alignment/>
    </xf>
    <xf numFmtId="196" fontId="50" fillId="0" borderId="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6" fontId="0" fillId="0" borderId="23" xfId="0" applyNumberFormat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6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34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196" fontId="11" fillId="0" borderId="27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2" fillId="0" borderId="14" xfId="0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Fill="1" applyBorder="1" applyAlignment="1">
      <alignment/>
    </xf>
    <xf numFmtId="196" fontId="5" fillId="0" borderId="15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2" fillId="0" borderId="16" xfId="0" applyFont="1" applyBorder="1" applyAlignment="1">
      <alignment/>
    </xf>
    <xf numFmtId="0" fontId="5" fillId="0" borderId="46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0" xfId="0" applyFont="1" applyAlignment="1">
      <alignment/>
    </xf>
    <xf numFmtId="0" fontId="5" fillId="0" borderId="14" xfId="0" applyFont="1" applyBorder="1" applyAlignment="1">
      <alignment/>
    </xf>
    <xf numFmtId="0" fontId="12" fillId="0" borderId="0" xfId="0" applyFont="1" applyBorder="1" applyAlignment="1">
      <alignment/>
    </xf>
    <xf numFmtId="196" fontId="52" fillId="0" borderId="16" xfId="0" applyNumberFormat="1" applyFont="1" applyBorder="1" applyAlignment="1">
      <alignment/>
    </xf>
    <xf numFmtId="196" fontId="52" fillId="0" borderId="14" xfId="0" applyNumberFormat="1" applyFont="1" applyBorder="1" applyAlignment="1">
      <alignment/>
    </xf>
    <xf numFmtId="196" fontId="52" fillId="0" borderId="15" xfId="0" applyNumberFormat="1" applyFont="1" applyBorder="1" applyAlignment="1">
      <alignment/>
    </xf>
    <xf numFmtId="196" fontId="53" fillId="0" borderId="15" xfId="0" applyNumberFormat="1" applyFont="1" applyBorder="1" applyAlignment="1">
      <alignment/>
    </xf>
    <xf numFmtId="196" fontId="53" fillId="0" borderId="14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96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center"/>
    </xf>
    <xf numFmtId="0" fontId="0" fillId="0" borderId="47" xfId="0" applyBorder="1" applyAlignment="1">
      <alignment vertical="center"/>
    </xf>
    <xf numFmtId="0" fontId="0" fillId="0" borderId="0" xfId="0" applyFont="1" applyAlignment="1">
      <alignment horizontal="center"/>
    </xf>
    <xf numFmtId="197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25" xfId="0" applyNumberFormat="1" applyFont="1" applyBorder="1" applyAlignment="1">
      <alignment horizontal="center"/>
    </xf>
    <xf numFmtId="0" fontId="0" fillId="34" borderId="48" xfId="0" applyFill="1" applyBorder="1" applyAlignment="1">
      <alignment horizontal="center" vertical="center"/>
    </xf>
    <xf numFmtId="6" fontId="0" fillId="0" borderId="49" xfId="0" applyNumberFormat="1" applyBorder="1" applyAlignment="1">
      <alignment horizontal="center"/>
    </xf>
    <xf numFmtId="196" fontId="5" fillId="0" borderId="16" xfId="0" applyNumberFormat="1" applyFont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54" fillId="0" borderId="16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7" fillId="0" borderId="21" xfId="0" applyFont="1" applyBorder="1" applyAlignment="1">
      <alignment horizontal="center"/>
    </xf>
    <xf numFmtId="0" fontId="0" fillId="35" borderId="2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196" fontId="52" fillId="0" borderId="50" xfId="0" applyNumberFormat="1" applyFont="1" applyBorder="1" applyAlignment="1">
      <alignment/>
    </xf>
    <xf numFmtId="196" fontId="5" fillId="0" borderId="5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96" fontId="5" fillId="0" borderId="16" xfId="0" applyNumberFormat="1" applyFont="1" applyBorder="1" applyAlignment="1">
      <alignment vertical="center"/>
    </xf>
    <xf numFmtId="196" fontId="5" fillId="0" borderId="14" xfId="0" applyNumberFormat="1" applyFont="1" applyBorder="1" applyAlignment="1">
      <alignment vertical="center"/>
    </xf>
    <xf numFmtId="196" fontId="5" fillId="0" borderId="15" xfId="0" applyNumberFormat="1" applyFont="1" applyBorder="1" applyAlignment="1">
      <alignment vertical="center"/>
    </xf>
    <xf numFmtId="196" fontId="5" fillId="0" borderId="54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196" fontId="5" fillId="0" borderId="50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  <dxf>
      <font>
        <color auto="1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7"/>
  <sheetViews>
    <sheetView showGridLines="0" tabSelected="1" zoomScalePageLayoutView="0" workbookViewId="0" topLeftCell="A1">
      <pane ySplit="1" topLeftCell="A122" activePane="bottomLeft" state="frozen"/>
      <selection pane="topLeft" activeCell="B1" sqref="B1"/>
      <selection pane="bottomLeft" activeCell="D221" sqref="D221"/>
    </sheetView>
  </sheetViews>
  <sheetFormatPr defaultColWidth="9.140625" defaultRowHeight="12.75"/>
  <cols>
    <col min="1" max="1" width="5.28125" style="122" bestFit="1" customWidth="1"/>
    <col min="2" max="2" width="22.28125" style="122" bestFit="1" customWidth="1"/>
    <col min="3" max="3" width="13.421875" style="122" bestFit="1" customWidth="1"/>
    <col min="4" max="4" width="15.57421875" style="139" bestFit="1" customWidth="1"/>
    <col min="5" max="5" width="7.57421875" style="150" bestFit="1" customWidth="1"/>
    <col min="6" max="6" width="9.28125" style="150" customWidth="1"/>
    <col min="7" max="7" width="4.140625" style="151" bestFit="1" customWidth="1"/>
    <col min="8" max="8" width="4.8515625" style="122" bestFit="1" customWidth="1"/>
    <col min="9" max="9" width="4.28125" style="122" bestFit="1" customWidth="1"/>
    <col min="10" max="10" width="4.8515625" style="122" bestFit="1" customWidth="1"/>
    <col min="11" max="11" width="4.28125" style="122" bestFit="1" customWidth="1"/>
    <col min="12" max="12" width="4.8515625" style="122" bestFit="1" customWidth="1"/>
    <col min="13" max="13" width="4.28125" style="122" bestFit="1" customWidth="1"/>
    <col min="14" max="14" width="4.8515625" style="151" bestFit="1" customWidth="1"/>
    <col min="15" max="15" width="4.28125" style="151" bestFit="1" customWidth="1"/>
    <col min="16" max="16" width="4.8515625" style="122" bestFit="1" customWidth="1"/>
    <col min="17" max="17" width="4.28125" style="122" bestFit="1" customWidth="1"/>
    <col min="18" max="18" width="4.8515625" style="122" bestFit="1" customWidth="1"/>
    <col min="19" max="19" width="4.28125" style="122" bestFit="1" customWidth="1"/>
    <col min="20" max="20" width="4.8515625" style="122" bestFit="1" customWidth="1"/>
    <col min="21" max="21" width="4.28125" style="122" bestFit="1" customWidth="1"/>
    <col min="22" max="22" width="4.8515625" style="122" bestFit="1" customWidth="1"/>
    <col min="23" max="23" width="4.28125" style="122" bestFit="1" customWidth="1"/>
    <col min="24" max="24" width="4.8515625" style="122" bestFit="1" customWidth="1"/>
    <col min="25" max="25" width="4.28125" style="122" bestFit="1" customWidth="1"/>
    <col min="26" max="26" width="5.7109375" style="122" bestFit="1" customWidth="1"/>
    <col min="27" max="27" width="4.28125" style="122" bestFit="1" customWidth="1"/>
    <col min="28" max="28" width="9.140625" style="122" customWidth="1"/>
    <col min="29" max="29" width="12.57421875" style="122" customWidth="1"/>
    <col min="30" max="16384" width="9.140625" style="122" customWidth="1"/>
  </cols>
  <sheetData>
    <row r="1" spans="1:27" s="116" customFormat="1" ht="36" customHeight="1" thickBot="1" thickTop="1">
      <c r="A1" s="106" t="s">
        <v>54</v>
      </c>
      <c r="B1" s="107" t="s">
        <v>23</v>
      </c>
      <c r="C1" s="107" t="s">
        <v>24</v>
      </c>
      <c r="D1" s="108" t="s">
        <v>25</v>
      </c>
      <c r="E1" s="109" t="s">
        <v>72</v>
      </c>
      <c r="F1" s="109" t="s">
        <v>26</v>
      </c>
      <c r="G1" s="110" t="s">
        <v>27</v>
      </c>
      <c r="H1" s="111" t="s">
        <v>42</v>
      </c>
      <c r="I1" s="112" t="s">
        <v>26</v>
      </c>
      <c r="J1" s="111" t="s">
        <v>183</v>
      </c>
      <c r="K1" s="112" t="s">
        <v>26</v>
      </c>
      <c r="L1" s="111" t="s">
        <v>43</v>
      </c>
      <c r="M1" s="113" t="s">
        <v>26</v>
      </c>
      <c r="N1" s="111" t="s">
        <v>44</v>
      </c>
      <c r="O1" s="113" t="s">
        <v>26</v>
      </c>
      <c r="P1" s="114" t="s">
        <v>45</v>
      </c>
      <c r="Q1" s="113" t="s">
        <v>26</v>
      </c>
      <c r="R1" s="111" t="s">
        <v>46</v>
      </c>
      <c r="S1" s="113" t="s">
        <v>26</v>
      </c>
      <c r="T1" s="115" t="s">
        <v>47</v>
      </c>
      <c r="U1" s="112" t="s">
        <v>26</v>
      </c>
      <c r="V1" s="111" t="s">
        <v>48</v>
      </c>
      <c r="W1" s="112" t="s">
        <v>26</v>
      </c>
      <c r="X1" s="111" t="s">
        <v>49</v>
      </c>
      <c r="Y1" s="112" t="s">
        <v>26</v>
      </c>
      <c r="Z1" s="111" t="s">
        <v>50</v>
      </c>
      <c r="AA1" s="112" t="s">
        <v>26</v>
      </c>
    </row>
    <row r="2" spans="1:31" ht="12.75" customHeight="1" thickTop="1">
      <c r="A2" s="173">
        <v>1</v>
      </c>
      <c r="B2" s="179" t="s">
        <v>208</v>
      </c>
      <c r="C2" s="179" t="s">
        <v>163</v>
      </c>
      <c r="D2" s="117" t="s">
        <v>12</v>
      </c>
      <c r="E2" s="118">
        <f>VLOOKUP(D2,Runners!A$1:B$158,2,FALSE)</f>
        <v>250000</v>
      </c>
      <c r="F2" s="182">
        <f>SUM(E2:E6)</f>
        <v>1000000</v>
      </c>
      <c r="G2" s="185">
        <v>3</v>
      </c>
      <c r="H2" s="121">
        <f>IF(ISNA(VLOOKUP($D2,'Overall Individual'!$B$2:$J$195,4,FALSE)),0,VLOOKUP($D2,'Overall Individual'!$B$2:$J$195,4,FALSE))</f>
        <v>97</v>
      </c>
      <c r="I2" s="176">
        <f>SUM(H2:H6)</f>
        <v>382</v>
      </c>
      <c r="J2" s="119">
        <f>IF(ISNA(VLOOKUP($D2,'Overall Individual'!$B$2:$J$195,5,FALSE)),0,VLOOKUP($D2,'Overall Individual'!$B$2:$J$195,5,FALSE))</f>
        <v>0</v>
      </c>
      <c r="K2" s="176">
        <f>SUM(J2:J6)</f>
        <v>0</v>
      </c>
      <c r="L2" s="119">
        <f>IF(ISNA(VLOOKUP($D2,'Overall Individual'!$B$2:$J$195,6,FALSE)),0,VLOOKUP($D2,'Overall Individual'!$B$2:$J$195,6,FALSE))</f>
        <v>0</v>
      </c>
      <c r="M2" s="176">
        <f>SUM(L2:L6)</f>
        <v>0</v>
      </c>
      <c r="N2" s="119">
        <f>IF(ISNA(VLOOKUP($D2,'Overall Individual'!$B$2:$J$195,7,FALSE)),0,VLOOKUP($D2,'Overall Individual'!$B$2:$J$195,7,FALSE))</f>
        <v>0</v>
      </c>
      <c r="O2" s="193">
        <f>SUM(N2:N6)</f>
        <v>0</v>
      </c>
      <c r="P2" s="121">
        <f>IF(ISNA(VLOOKUP($D2,'Overall Individual'!$B$2:$J$195,8,FALSE)),0,VLOOKUP($D2,'Overall Individual'!$B$2:$J$195,8,FALSE))</f>
        <v>0</v>
      </c>
      <c r="Q2" s="176">
        <f>SUM(P2:P6)</f>
        <v>0</v>
      </c>
      <c r="R2" s="119">
        <f>IF(ISNA(VLOOKUP($D2,'Overall Individual'!$B$2:$J$195,9,FALSE)),0,VLOOKUP($D2,'Overall Individual'!$B$2:$J$195,9,FALSE))</f>
        <v>0</v>
      </c>
      <c r="S2" s="176">
        <f>SUM(R2:R6)</f>
        <v>0</v>
      </c>
      <c r="T2" s="121">
        <f>IF(ISNA(VLOOKUP($D2,'Overall Individual'!$B$2:$K$195,10,FALSE)),0,VLOOKUP($D2,'Overall Individual'!$B$2:$K$195,10,FALSE))</f>
        <v>0</v>
      </c>
      <c r="U2" s="176">
        <f>SUM(T2:T6)</f>
        <v>0</v>
      </c>
      <c r="V2" s="120">
        <f>IF(ISNA(VLOOKUP($D2,'Overall Individual'!$B$2:$L$195,11,FALSE)),0,VLOOKUP($D2,'Overall Individual'!$B$2:$L$195,11,FALSE))</f>
        <v>0</v>
      </c>
      <c r="W2" s="176">
        <f>SUM(V2:V6)</f>
        <v>0</v>
      </c>
      <c r="X2" s="120">
        <f>IF(ISNA(VLOOKUP($D2,'Overall Individual'!$B$2:$M$195,12,FALSE)),0,VLOOKUP($D2,'Overall Individual'!$B$2:$M$195,12,FALSE))</f>
        <v>0</v>
      </c>
      <c r="Y2" s="176">
        <f>SUM(X2:X6)</f>
        <v>0</v>
      </c>
      <c r="Z2" s="120">
        <f>IF(ISNA(VLOOKUP($D2,'Overall Individual'!$B$2:$N$195,13,FALSE)),0,VLOOKUP($D2,'Overall Individual'!$B$2:$N$195,13,FALSE))</f>
        <v>0</v>
      </c>
      <c r="AA2" s="176">
        <f>SUM(Z2:Z6)</f>
        <v>0</v>
      </c>
      <c r="AC2" s="123"/>
      <c r="AD2" s="123"/>
      <c r="AE2" s="123"/>
    </row>
    <row r="3" spans="1:31" ht="12.75" customHeight="1">
      <c r="A3" s="191"/>
      <c r="B3" s="180"/>
      <c r="C3" s="180"/>
      <c r="D3" s="117" t="s">
        <v>4</v>
      </c>
      <c r="E3" s="118">
        <f>VLOOKUP(D3,Runners!A$1:B$158,2,FALSE)</f>
        <v>250000</v>
      </c>
      <c r="F3" s="183"/>
      <c r="G3" s="186"/>
      <c r="H3" s="128">
        <f>IF(ISNA(VLOOKUP($D3,'Overall Individual'!$B$2:$J$195,4,FALSE)),0,VLOOKUP($D3,'Overall Individual'!$B$2:$J$195,4,FALSE))</f>
        <v>98</v>
      </c>
      <c r="I3" s="177"/>
      <c r="J3" s="124">
        <f>IF(ISNA(VLOOKUP($D3,'Overall Individual'!$B$2:$J$195,5,FALSE)),0,VLOOKUP($D3,'Overall Individual'!$B$2:$J$195,5,FALSE))</f>
        <v>0</v>
      </c>
      <c r="K3" s="177"/>
      <c r="L3" s="124">
        <f>IF(ISNA(VLOOKUP($D3,'Overall Individual'!$B$2:$J$195,6,FALSE)),0,VLOOKUP($D3,'Overall Individual'!$B$2:$J$195,6,FALSE))</f>
        <v>0</v>
      </c>
      <c r="M3" s="177"/>
      <c r="N3" s="125">
        <f>IF(ISNA(VLOOKUP($D3,'Overall Individual'!$B$2:$J$195,7,FALSE)),0,VLOOKUP($D3,'Overall Individual'!$B$2:$J$195,7,FALSE))</f>
        <v>0</v>
      </c>
      <c r="O3" s="194"/>
      <c r="P3" s="128">
        <f>IF(ISNA(VLOOKUP($D3,'Overall Individual'!$B$2:$J$195,8,FALSE)),0,VLOOKUP($D3,'Overall Individual'!$B$2:$J$195,8,FALSE))</f>
        <v>0</v>
      </c>
      <c r="Q3" s="177"/>
      <c r="R3" s="127">
        <f>IF(ISNA(VLOOKUP($D3,'Overall Individual'!$B$2:$J$195,9,FALSE)),0,VLOOKUP($D3,'Overall Individual'!$B$2:$J$195,9,FALSE))</f>
        <v>0</v>
      </c>
      <c r="S3" s="177"/>
      <c r="T3" s="128">
        <f>IF(ISNA(VLOOKUP($D3,'Overall Individual'!$B$2:$K$195,10,FALSE)),0,VLOOKUP($D3,'Overall Individual'!$B$2:$K$195,10,FALSE))</f>
        <v>0</v>
      </c>
      <c r="U3" s="177"/>
      <c r="V3" s="124">
        <f>IF(ISNA(VLOOKUP($D3,'Overall Individual'!$B$2:$L$195,11,FALSE)),0,VLOOKUP($D3,'Overall Individual'!$B$2:$L$195,11,FALSE))</f>
        <v>0</v>
      </c>
      <c r="W3" s="177"/>
      <c r="X3" s="124">
        <f>IF(ISNA(VLOOKUP($D3,'Overall Individual'!$B$2:$M$195,12,FALSE)),0,VLOOKUP($D3,'Overall Individual'!$B$2:$M$195,12,FALSE))</f>
        <v>0</v>
      </c>
      <c r="Y3" s="177"/>
      <c r="Z3" s="124">
        <f>IF(ISNA(VLOOKUP($D3,'Overall Individual'!$B$2:$N$195,13,FALSE)),0,VLOOKUP($D3,'Overall Individual'!$B$2:$N$195,13,FALSE))</f>
        <v>0</v>
      </c>
      <c r="AA3" s="177"/>
      <c r="AC3" s="129"/>
      <c r="AD3" s="123"/>
      <c r="AE3" s="123"/>
    </row>
    <row r="4" spans="1:31" ht="12.75" customHeight="1">
      <c r="A4" s="191"/>
      <c r="B4" s="180"/>
      <c r="C4" s="180"/>
      <c r="D4" s="117" t="s">
        <v>120</v>
      </c>
      <c r="E4" s="118">
        <f>VLOOKUP(D4,Runners!A$1:B$158,2,FALSE)</f>
        <v>210000</v>
      </c>
      <c r="F4" s="183"/>
      <c r="G4" s="186"/>
      <c r="H4" s="128">
        <f>IF(ISNA(VLOOKUP($D4,'Overall Individual'!$B$2:$J$195,4,FALSE)),0,VLOOKUP($D4,'Overall Individual'!$B$2:$J$195,4,FALSE))</f>
        <v>99</v>
      </c>
      <c r="I4" s="177"/>
      <c r="J4" s="124">
        <f>IF(ISNA(VLOOKUP($D4,'Overall Individual'!$B$2:$J$195,5,FALSE)),0,VLOOKUP($D4,'Overall Individual'!$B$2:$J$195,5,FALSE))</f>
        <v>0</v>
      </c>
      <c r="K4" s="177"/>
      <c r="L4" s="124">
        <f>IF(ISNA(VLOOKUP($D4,'Overall Individual'!$B$2:$J$195,6,FALSE)),0,VLOOKUP($D4,'Overall Individual'!$B$2:$J$195,6,FALSE))</f>
        <v>0</v>
      </c>
      <c r="M4" s="177"/>
      <c r="N4" s="125">
        <f>IF(ISNA(VLOOKUP($D4,'Overall Individual'!$B$2:$J$195,7,FALSE)),0,VLOOKUP($D4,'Overall Individual'!$B$2:$J$195,7,FALSE))</f>
        <v>0</v>
      </c>
      <c r="O4" s="194"/>
      <c r="P4" s="128">
        <f>IF(ISNA(VLOOKUP($D4,'Overall Individual'!$B$2:$J$195,8,FALSE)),0,VLOOKUP($D4,'Overall Individual'!$B$2:$J$195,8,FALSE))</f>
        <v>0</v>
      </c>
      <c r="Q4" s="177"/>
      <c r="R4" s="127">
        <f>IF(ISNA(VLOOKUP($D4,'Overall Individual'!$B$2:$J$195,9,FALSE)),0,VLOOKUP($D4,'Overall Individual'!$B$2:$J$195,9,FALSE))</f>
        <v>0</v>
      </c>
      <c r="S4" s="177"/>
      <c r="T4" s="128">
        <f>IF(ISNA(VLOOKUP($D4,'Overall Individual'!$B$2:$K$195,10,FALSE)),0,VLOOKUP($D4,'Overall Individual'!$B$2:$K$195,10,FALSE))</f>
        <v>0</v>
      </c>
      <c r="U4" s="177"/>
      <c r="V4" s="124">
        <f>IF(ISNA(VLOOKUP($D4,'Overall Individual'!$B$2:$L$195,11,FALSE)),0,VLOOKUP($D4,'Overall Individual'!$B$2:$L$195,11,FALSE))</f>
        <v>0</v>
      </c>
      <c r="W4" s="177"/>
      <c r="X4" s="124">
        <f>IF(ISNA(VLOOKUP($D4,'Overall Individual'!$B$2:$M$195,12,FALSE)),0,VLOOKUP($D4,'Overall Individual'!$B$2:$M$195,12,FALSE))</f>
        <v>0</v>
      </c>
      <c r="Y4" s="177"/>
      <c r="Z4" s="124">
        <f>IF(ISNA(VLOOKUP($D4,'Overall Individual'!$B$2:$N$195,13,FALSE)),0,VLOOKUP($D4,'Overall Individual'!$B$2:$N$195,13,FALSE))</f>
        <v>0</v>
      </c>
      <c r="AA4" s="177"/>
      <c r="AC4" s="129"/>
      <c r="AD4" s="123"/>
      <c r="AE4" s="123"/>
    </row>
    <row r="5" spans="1:31" ht="12.75" customHeight="1">
      <c r="A5" s="191"/>
      <c r="B5" s="180"/>
      <c r="C5" s="180"/>
      <c r="D5" s="117" t="s">
        <v>163</v>
      </c>
      <c r="E5" s="118">
        <f>VLOOKUP(D5,Runners!A$1:B$158,2,FALSE)</f>
        <v>150000</v>
      </c>
      <c r="F5" s="183"/>
      <c r="G5" s="186"/>
      <c r="H5" s="128">
        <f>IF(ISNA(VLOOKUP($D5,'Overall Individual'!$B$2:$J$195,4,FALSE)),0,VLOOKUP($D5,'Overall Individual'!$B$2:$J$195,4,FALSE))</f>
        <v>88</v>
      </c>
      <c r="I5" s="177"/>
      <c r="J5" s="124">
        <f>IF(ISNA(VLOOKUP($D5,'Overall Individual'!$B$2:$J$195,5,FALSE)),0,VLOOKUP($D5,'Overall Individual'!$B$2:$J$195,5,FALSE))</f>
        <v>0</v>
      </c>
      <c r="K5" s="177"/>
      <c r="L5" s="124">
        <f>IF(ISNA(VLOOKUP($D5,'Overall Individual'!$B$2:$J$195,6,FALSE)),0,VLOOKUP($D5,'Overall Individual'!$B$2:$J$195,6,FALSE))</f>
        <v>0</v>
      </c>
      <c r="M5" s="177"/>
      <c r="N5" s="125">
        <f>IF(ISNA(VLOOKUP($D5,'Overall Individual'!$B$2:$J$195,7,FALSE)),0,VLOOKUP($D5,'Overall Individual'!$B$2:$J$195,7,FALSE))</f>
        <v>0</v>
      </c>
      <c r="O5" s="194"/>
      <c r="P5" s="128">
        <f>IF(ISNA(VLOOKUP($D5,'Overall Individual'!$B$2:$J$195,8,FALSE)),0,VLOOKUP($D5,'Overall Individual'!$B$2:$J$195,8,FALSE))</f>
        <v>0</v>
      </c>
      <c r="Q5" s="177"/>
      <c r="R5" s="127">
        <f>IF(ISNA(VLOOKUP($D5,'Overall Individual'!$B$2:$J$195,9,FALSE)),0,VLOOKUP($D5,'Overall Individual'!$B$2:$J$195,9,FALSE))</f>
        <v>0</v>
      </c>
      <c r="S5" s="177"/>
      <c r="T5" s="128">
        <f>IF(ISNA(VLOOKUP($D5,'Overall Individual'!$B$2:$K$195,10,FALSE)),0,VLOOKUP($D5,'Overall Individual'!$B$2:$K$195,10,FALSE))</f>
        <v>0</v>
      </c>
      <c r="U5" s="177"/>
      <c r="V5" s="124">
        <f>IF(ISNA(VLOOKUP($D5,'Overall Individual'!$B$2:$L$195,11,FALSE)),0,VLOOKUP($D5,'Overall Individual'!$B$2:$L$195,11,FALSE))</f>
        <v>0</v>
      </c>
      <c r="W5" s="177"/>
      <c r="X5" s="124">
        <f>IF(ISNA(VLOOKUP($D5,'Overall Individual'!$B$2:$M$195,12,FALSE)),0,VLOOKUP($D5,'Overall Individual'!$B$2:$M$195,12,FALSE))</f>
        <v>0</v>
      </c>
      <c r="Y5" s="177"/>
      <c r="Z5" s="124">
        <f>IF(ISNA(VLOOKUP($D5,'Overall Individual'!$B$2:$N$195,13,FALSE)),0,VLOOKUP($D5,'Overall Individual'!$B$2:$N$195,13,FALSE))</f>
        <v>0</v>
      </c>
      <c r="AA5" s="177"/>
      <c r="AC5" s="123"/>
      <c r="AD5" s="123"/>
      <c r="AE5" s="123"/>
    </row>
    <row r="6" spans="1:31" ht="12.75" customHeight="1" thickBot="1">
      <c r="A6" s="192"/>
      <c r="B6" s="181"/>
      <c r="C6" s="181"/>
      <c r="D6" s="138" t="s">
        <v>195</v>
      </c>
      <c r="E6" s="118">
        <f>VLOOKUP(D6,Runners!A$1:B$158,2,FALSE)</f>
        <v>140000</v>
      </c>
      <c r="F6" s="184"/>
      <c r="G6" s="187"/>
      <c r="H6" s="135">
        <f>IF(ISNA(VLOOKUP($D6,'Overall Individual'!$B$2:$J$195,4,FALSE)),0,VLOOKUP($D6,'Overall Individual'!$B$2:$J$195,4,FALSE))</f>
        <v>0</v>
      </c>
      <c r="I6" s="178"/>
      <c r="J6" s="131">
        <f>IF(ISNA(VLOOKUP($D6,'Overall Individual'!$B$2:$J$195,5,FALSE)),0,VLOOKUP($D6,'Overall Individual'!$B$2:$J$195,5,FALSE))</f>
        <v>0</v>
      </c>
      <c r="K6" s="178"/>
      <c r="L6" s="131">
        <f>IF(ISNA(VLOOKUP($D6,'Overall Individual'!$B$2:$J$195,6,FALSE)),0,VLOOKUP($D6,'Overall Individual'!$B$2:$J$195,6,FALSE))</f>
        <v>0</v>
      </c>
      <c r="M6" s="178"/>
      <c r="N6" s="132">
        <f>IF(ISNA(VLOOKUP($D6,'Overall Individual'!$B$2:$J$195,7,FALSE)),0,VLOOKUP($D6,'Overall Individual'!$B$2:$J$195,7,FALSE))</f>
        <v>0</v>
      </c>
      <c r="O6" s="195"/>
      <c r="P6" s="135">
        <f>IF(ISNA(VLOOKUP($D6,'Overall Individual'!$B$2:$J$195,8,FALSE)),0,VLOOKUP($D6,'Overall Individual'!$B$2:$J$195,8,FALSE))</f>
        <v>0</v>
      </c>
      <c r="Q6" s="178"/>
      <c r="R6" s="134">
        <f>IF(ISNA(VLOOKUP($D6,'Overall Individual'!$B$2:$J$195,9,FALSE)),0,VLOOKUP($D6,'Overall Individual'!$B$2:$J$195,9,FALSE))</f>
        <v>0</v>
      </c>
      <c r="S6" s="178"/>
      <c r="T6" s="135">
        <f>IF(ISNA(VLOOKUP($D6,'Overall Individual'!$B$2:$K$195,10,FALSE)),0,VLOOKUP($D6,'Overall Individual'!$B$2:$K$195,10,FALSE))</f>
        <v>0</v>
      </c>
      <c r="U6" s="178"/>
      <c r="V6" s="131">
        <f>IF(ISNA(VLOOKUP($D6,'Overall Individual'!$B$2:$L$195,11,FALSE)),0,VLOOKUP($D6,'Overall Individual'!$B$2:$L$195,11,FALSE))</f>
        <v>0</v>
      </c>
      <c r="W6" s="178"/>
      <c r="X6" s="131">
        <f>IF(ISNA(VLOOKUP($D6,'Overall Individual'!$B$2:$M$195,12,FALSE)),0,VLOOKUP($D6,'Overall Individual'!$B$2:$M$195,12,FALSE))</f>
        <v>0</v>
      </c>
      <c r="Y6" s="178"/>
      <c r="Z6" s="131">
        <f>IF(ISNA(VLOOKUP($D6,'Overall Individual'!$B$2:$N$195,13,FALSE)),0,VLOOKUP($D6,'Overall Individual'!$B$2:$N$195,13,FALSE))</f>
        <v>0</v>
      </c>
      <c r="AA6" s="178"/>
      <c r="AC6" s="123"/>
      <c r="AD6" s="123"/>
      <c r="AE6" s="123"/>
    </row>
    <row r="7" spans="1:31" ht="12.75" customHeight="1" thickTop="1">
      <c r="A7" s="173">
        <v>2</v>
      </c>
      <c r="B7" s="179" t="s">
        <v>209</v>
      </c>
      <c r="C7" s="179" t="s">
        <v>163</v>
      </c>
      <c r="D7" s="136" t="s">
        <v>96</v>
      </c>
      <c r="E7" s="159">
        <f>VLOOKUP(D7,Runners!A$1:B$158,2,FALSE)</f>
        <v>230000</v>
      </c>
      <c r="F7" s="182">
        <f>SUM(E7:E11)</f>
        <v>995000</v>
      </c>
      <c r="G7" s="185">
        <v>3</v>
      </c>
      <c r="H7" s="121">
        <f>IF(ISNA(VLOOKUP($D7,'Overall Individual'!$B$2:$J$195,4,FALSE)),0,VLOOKUP($D7,'Overall Individual'!$B$2:$J$195,4,FALSE))</f>
        <v>0</v>
      </c>
      <c r="I7" s="176">
        <f>SUM(H7:H11)</f>
        <v>274</v>
      </c>
      <c r="J7" s="120">
        <f>IF(ISNA(VLOOKUP($D7,'Overall Individual'!$B$2:$J$195,5,FALSE)),0,VLOOKUP($D7,'Overall Individual'!$B$2:$J$195,5,FALSE))</f>
        <v>0</v>
      </c>
      <c r="K7" s="176">
        <f>SUM(J7:J11)</f>
        <v>0</v>
      </c>
      <c r="L7" s="120">
        <f>IF(ISNA(VLOOKUP($D7,'Overall Individual'!$B$2:$J$195,6,FALSE)),0,VLOOKUP($D7,'Overall Individual'!$B$2:$J$195,6,FALSE))</f>
        <v>0</v>
      </c>
      <c r="M7" s="176">
        <f>SUM(L7:L11)</f>
        <v>0</v>
      </c>
      <c r="N7" s="137">
        <f>IF(ISNA(VLOOKUP($D7,'Overall Individual'!$B$2:$J$195,7,FALSE)),0,VLOOKUP($D7,'Overall Individual'!$B$2:$J$195,7,FALSE))</f>
        <v>0</v>
      </c>
      <c r="O7" s="188">
        <f>SUM(N7:N11)</f>
        <v>0</v>
      </c>
      <c r="P7" s="120">
        <f>IF(ISNA(VLOOKUP($D7,'Overall Individual'!$B$2:$J$195,8,FALSE)),0,VLOOKUP($D7,'Overall Individual'!$B$2:$J$195,8,FALSE))</f>
        <v>0</v>
      </c>
      <c r="Q7" s="176">
        <f>SUM(P7:P11)</f>
        <v>0</v>
      </c>
      <c r="R7" s="119">
        <f>IF(ISNA(VLOOKUP($D7,'Overall Individual'!$B$2:$J$195,9,FALSE)),0,VLOOKUP($D7,'Overall Individual'!$B$2:$J$195,9,FALSE))</f>
        <v>0</v>
      </c>
      <c r="S7" s="176">
        <f>SUM(R7:R11)</f>
        <v>0</v>
      </c>
      <c r="T7" s="121">
        <f>IF(ISNA(VLOOKUP($D7,'Overall Individual'!$B$2:$K$195,10,FALSE)),0,VLOOKUP($D7,'Overall Individual'!$B$2:$K$195,10,FALSE))</f>
        <v>0</v>
      </c>
      <c r="U7" s="176">
        <f>SUM(T7:T11)</f>
        <v>0</v>
      </c>
      <c r="V7" s="120">
        <f>IF(ISNA(VLOOKUP($D7,'Overall Individual'!$B$2:$L$195,11,FALSE)),0,VLOOKUP($D7,'Overall Individual'!$B$2:$L$195,11,FALSE))</f>
        <v>0</v>
      </c>
      <c r="W7" s="176">
        <f>SUM(V7:V11)</f>
        <v>0</v>
      </c>
      <c r="X7" s="120">
        <f>IF(ISNA(VLOOKUP($D7,'Overall Individual'!$B$2:$M$195,12,FALSE)),0,VLOOKUP($D7,'Overall Individual'!$B$2:$M$195,12,FALSE))</f>
        <v>0</v>
      </c>
      <c r="Y7" s="176">
        <f>SUM(X7:X11)</f>
        <v>0</v>
      </c>
      <c r="Z7" s="120">
        <f>IF(ISNA(VLOOKUP($D7,'Overall Individual'!$B$2:$N$195,13,FALSE)),0,VLOOKUP($D7,'Overall Individual'!$B$2:$N$195,13,FALSE))</f>
        <v>0</v>
      </c>
      <c r="AA7" s="176">
        <f>SUM(Z7:Z11)</f>
        <v>0</v>
      </c>
      <c r="AC7" s="123"/>
      <c r="AD7" s="123"/>
      <c r="AE7" s="123"/>
    </row>
    <row r="8" spans="1:31" ht="12.75" customHeight="1">
      <c r="A8" s="173"/>
      <c r="B8" s="180"/>
      <c r="C8" s="180"/>
      <c r="D8" s="117" t="s">
        <v>100</v>
      </c>
      <c r="E8" s="118">
        <f>VLOOKUP(D8,Runners!A$1:B$158,2,FALSE)</f>
        <v>230000</v>
      </c>
      <c r="F8" s="183"/>
      <c r="G8" s="186"/>
      <c r="H8" s="128">
        <f>IF(ISNA(VLOOKUP($D8,'Overall Individual'!$B$2:$J$195,4,FALSE)),0,VLOOKUP($D8,'Overall Individual'!$B$2:$J$195,4,FALSE))</f>
        <v>91</v>
      </c>
      <c r="I8" s="177"/>
      <c r="J8" s="124">
        <f>IF(ISNA(VLOOKUP($D8,'Overall Individual'!$B$2:$J$195,5,FALSE)),0,VLOOKUP($D8,'Overall Individual'!$B$2:$J$195,5,FALSE))</f>
        <v>0</v>
      </c>
      <c r="K8" s="177"/>
      <c r="L8" s="124">
        <f>IF(ISNA(VLOOKUP($D8,'Overall Individual'!$B$2:$J$195,6,FALSE)),0,VLOOKUP($D8,'Overall Individual'!$B$2:$J$195,6,FALSE))</f>
        <v>0</v>
      </c>
      <c r="M8" s="177"/>
      <c r="N8" s="125">
        <f>IF(ISNA(VLOOKUP($D8,'Overall Individual'!$B$2:$J$195,7,FALSE)),0,VLOOKUP($D8,'Overall Individual'!$B$2:$J$195,7,FALSE))</f>
        <v>0</v>
      </c>
      <c r="O8" s="189"/>
      <c r="P8" s="126">
        <f>IF(ISNA(VLOOKUP($D8,'Overall Individual'!$B$2:$J$195,8,FALSE)),0,VLOOKUP($D8,'Overall Individual'!$B$2:$J$195,8,FALSE))</f>
        <v>0</v>
      </c>
      <c r="Q8" s="177"/>
      <c r="R8" s="127">
        <f>IF(ISNA(VLOOKUP($D8,'Overall Individual'!$B$2:$J$195,9,FALSE)),0,VLOOKUP($D8,'Overall Individual'!$B$2:$J$195,9,FALSE))</f>
        <v>0</v>
      </c>
      <c r="S8" s="177"/>
      <c r="T8" s="128">
        <f>IF(ISNA(VLOOKUP($D8,'Overall Individual'!$B$2:$K$195,10,FALSE)),0,VLOOKUP($D8,'Overall Individual'!$B$2:$K$195,10,FALSE))</f>
        <v>0</v>
      </c>
      <c r="U8" s="177"/>
      <c r="V8" s="124">
        <f>IF(ISNA(VLOOKUP($D8,'Overall Individual'!$B$2:$L$195,11,FALSE)),0,VLOOKUP($D8,'Overall Individual'!$B$2:$L$195,11,FALSE))</f>
        <v>0</v>
      </c>
      <c r="W8" s="177"/>
      <c r="X8" s="124">
        <f>IF(ISNA(VLOOKUP($D8,'Overall Individual'!$B$2:$M$195,12,FALSE)),0,VLOOKUP($D8,'Overall Individual'!$B$2:$M$195,12,FALSE))</f>
        <v>0</v>
      </c>
      <c r="Y8" s="177"/>
      <c r="Z8" s="124">
        <f>IF(ISNA(VLOOKUP($D8,'Overall Individual'!$B$2:$N$195,13,FALSE)),0,VLOOKUP($D8,'Overall Individual'!$B$2:$N$195,13,FALSE))</f>
        <v>0</v>
      </c>
      <c r="AA8" s="177"/>
      <c r="AC8" s="123"/>
      <c r="AD8" s="123"/>
      <c r="AE8" s="123"/>
    </row>
    <row r="9" spans="1:31" ht="12" customHeight="1">
      <c r="A9" s="173"/>
      <c r="B9" s="180"/>
      <c r="C9" s="180"/>
      <c r="D9" s="117" t="s">
        <v>120</v>
      </c>
      <c r="E9" s="118">
        <f>VLOOKUP(D9,Runners!A$1:B$158,2,FALSE)</f>
        <v>210000</v>
      </c>
      <c r="F9" s="183"/>
      <c r="G9" s="186"/>
      <c r="H9" s="128">
        <f>IF(ISNA(VLOOKUP($D9,'Overall Individual'!$B$2:$J$195,4,FALSE)),0,VLOOKUP($D9,'Overall Individual'!$B$2:$J$195,4,FALSE))</f>
        <v>99</v>
      </c>
      <c r="I9" s="177"/>
      <c r="J9" s="124">
        <f>IF(ISNA(VLOOKUP($D9,'Overall Individual'!$B$2:$J$195,5,FALSE)),0,VLOOKUP($D9,'Overall Individual'!$B$2:$J$195,5,FALSE))</f>
        <v>0</v>
      </c>
      <c r="K9" s="177"/>
      <c r="L9" s="124">
        <f>IF(ISNA(VLOOKUP($D9,'Overall Individual'!$B$2:$J$195,6,FALSE)),0,VLOOKUP($D9,'Overall Individual'!$B$2:$J$195,6,FALSE))</f>
        <v>0</v>
      </c>
      <c r="M9" s="177"/>
      <c r="N9" s="125">
        <f>IF(ISNA(VLOOKUP($D9,'Overall Individual'!$B$2:$J$195,7,FALSE)),0,VLOOKUP($D9,'Overall Individual'!$B$2:$J$195,7,FALSE))</f>
        <v>0</v>
      </c>
      <c r="O9" s="189"/>
      <c r="P9" s="126">
        <f>IF(ISNA(VLOOKUP($D9,'Overall Individual'!$B$2:$J$195,8,FALSE)),0,VLOOKUP($D9,'Overall Individual'!$B$2:$J$195,8,FALSE))</f>
        <v>0</v>
      </c>
      <c r="Q9" s="177"/>
      <c r="R9" s="127">
        <f>IF(ISNA(VLOOKUP($D9,'Overall Individual'!$B$2:$J$195,9,FALSE)),0,VLOOKUP($D9,'Overall Individual'!$B$2:$J$195,9,FALSE))</f>
        <v>0</v>
      </c>
      <c r="S9" s="177"/>
      <c r="T9" s="128">
        <f>IF(ISNA(VLOOKUP($D9,'Overall Individual'!$B$2:$K$195,10,FALSE)),0,VLOOKUP($D9,'Overall Individual'!$B$2:$K$195,10,FALSE))</f>
        <v>0</v>
      </c>
      <c r="U9" s="177"/>
      <c r="V9" s="124">
        <f>IF(ISNA(VLOOKUP($D9,'Overall Individual'!$B$2:$L$195,11,FALSE)),0,VLOOKUP($D9,'Overall Individual'!$B$2:$L$195,11,FALSE))</f>
        <v>0</v>
      </c>
      <c r="W9" s="177"/>
      <c r="X9" s="124">
        <f>IF(ISNA(VLOOKUP($D9,'Overall Individual'!$B$2:$M$195,12,FALSE)),0,VLOOKUP($D9,'Overall Individual'!$B$2:$M$195,12,FALSE))</f>
        <v>0</v>
      </c>
      <c r="Y9" s="177"/>
      <c r="Z9" s="124">
        <f>IF(ISNA(VLOOKUP($D9,'Overall Individual'!$B$2:$N$195,13,FALSE)),0,VLOOKUP($D9,'Overall Individual'!$B$2:$N$195,13,FALSE))</f>
        <v>0</v>
      </c>
      <c r="AA9" s="177"/>
      <c r="AC9" s="123"/>
      <c r="AD9" s="123"/>
      <c r="AE9" s="123"/>
    </row>
    <row r="10" spans="1:31" ht="12.75" customHeight="1">
      <c r="A10" s="173"/>
      <c r="B10" s="180"/>
      <c r="C10" s="180"/>
      <c r="D10" s="117" t="s">
        <v>56</v>
      </c>
      <c r="E10" s="118">
        <f>VLOOKUP(D10,Runners!A$1:B$158,2,FALSE)</f>
        <v>185000</v>
      </c>
      <c r="F10" s="183"/>
      <c r="G10" s="186"/>
      <c r="H10" s="128">
        <f>IF(ISNA(VLOOKUP($D10,'Overall Individual'!$B$2:$J$195,4,FALSE)),0,VLOOKUP($D10,'Overall Individual'!$B$2:$J$195,4,FALSE))</f>
        <v>84</v>
      </c>
      <c r="I10" s="177"/>
      <c r="J10" s="124">
        <f>IF(ISNA(VLOOKUP($D10,'Overall Individual'!$B$2:$J$195,5,FALSE)),0,VLOOKUP($D10,'Overall Individual'!$B$2:$J$195,5,FALSE))</f>
        <v>0</v>
      </c>
      <c r="K10" s="177"/>
      <c r="L10" s="124">
        <f>IF(ISNA(VLOOKUP($D10,'Overall Individual'!$B$2:$J$195,6,FALSE)),0,VLOOKUP($D10,'Overall Individual'!$B$2:$J$195,6,FALSE))</f>
        <v>0</v>
      </c>
      <c r="M10" s="177"/>
      <c r="N10" s="125">
        <f>IF(ISNA(VLOOKUP($D10,'Overall Individual'!$B$2:$J$195,7,FALSE)),0,VLOOKUP($D10,'Overall Individual'!$B$2:$J$195,7,FALSE))</f>
        <v>0</v>
      </c>
      <c r="O10" s="189"/>
      <c r="P10" s="126">
        <f>IF(ISNA(VLOOKUP($D10,'Overall Individual'!$B$2:$J$195,8,FALSE)),0,VLOOKUP($D10,'Overall Individual'!$B$2:$J$195,8,FALSE))</f>
        <v>0</v>
      </c>
      <c r="Q10" s="177"/>
      <c r="R10" s="127">
        <f>IF(ISNA(VLOOKUP($D10,'Overall Individual'!$B$2:$J$195,9,FALSE)),0,VLOOKUP($D10,'Overall Individual'!$B$2:$J$195,9,FALSE))</f>
        <v>0</v>
      </c>
      <c r="S10" s="177"/>
      <c r="T10" s="128">
        <f>IF(ISNA(VLOOKUP($D10,'Overall Individual'!$B$2:$K$195,10,FALSE)),0,VLOOKUP($D10,'Overall Individual'!$B$2:$K$195,10,FALSE))</f>
        <v>0</v>
      </c>
      <c r="U10" s="177"/>
      <c r="V10" s="124">
        <f>IF(ISNA(VLOOKUP($D10,'Overall Individual'!$B$2:$L$195,11,FALSE)),0,VLOOKUP($D10,'Overall Individual'!$B$2:$L$195,11,FALSE))</f>
        <v>0</v>
      </c>
      <c r="W10" s="177"/>
      <c r="X10" s="124">
        <f>IF(ISNA(VLOOKUP($D10,'Overall Individual'!$B$2:$M$195,12,FALSE)),0,VLOOKUP($D10,'Overall Individual'!$B$2:$M$195,12,FALSE))</f>
        <v>0</v>
      </c>
      <c r="Y10" s="177"/>
      <c r="Z10" s="124">
        <f>IF(ISNA(VLOOKUP($D10,'Overall Individual'!$B$2:$N$195,13,FALSE)),0,VLOOKUP($D10,'Overall Individual'!$B$2:$N$195,13,FALSE))</f>
        <v>0</v>
      </c>
      <c r="AA10" s="177"/>
      <c r="AC10" s="123"/>
      <c r="AD10" s="123"/>
      <c r="AE10" s="123"/>
    </row>
    <row r="11" spans="1:31" ht="12.75" customHeight="1" thickBot="1">
      <c r="A11" s="173"/>
      <c r="B11" s="181"/>
      <c r="C11" s="181"/>
      <c r="D11" s="138" t="s">
        <v>195</v>
      </c>
      <c r="E11" s="130">
        <f>VLOOKUP(D11,Runners!A$1:B$158,2,FALSE)</f>
        <v>140000</v>
      </c>
      <c r="F11" s="184"/>
      <c r="G11" s="187"/>
      <c r="H11" s="135">
        <f>IF(ISNA(VLOOKUP($D11,'Overall Individual'!$B$2:$J$195,4,FALSE)),0,VLOOKUP($D11,'Overall Individual'!$B$2:$J$195,4,FALSE))</f>
        <v>0</v>
      </c>
      <c r="I11" s="178"/>
      <c r="J11" s="131">
        <f>IF(ISNA(VLOOKUP($D11,'Overall Individual'!$B$2:$J$195,5,FALSE)),0,VLOOKUP($D11,'Overall Individual'!$B$2:$J$195,5,FALSE))</f>
        <v>0</v>
      </c>
      <c r="K11" s="178"/>
      <c r="L11" s="131">
        <f>IF(ISNA(VLOOKUP($D11,'Overall Individual'!$B$2:$J$195,6,FALSE)),0,VLOOKUP($D11,'Overall Individual'!$B$2:$J$195,6,FALSE))</f>
        <v>0</v>
      </c>
      <c r="M11" s="178"/>
      <c r="N11" s="132">
        <f>IF(ISNA(VLOOKUP($D11,'Overall Individual'!$B$2:$J$195,7,FALSE)),0,VLOOKUP($D11,'Overall Individual'!$B$2:$J$195,7,FALSE))</f>
        <v>0</v>
      </c>
      <c r="O11" s="190"/>
      <c r="P11" s="133">
        <f>IF(ISNA(VLOOKUP($D11,'Overall Individual'!$B$2:$J$195,8,FALSE)),0,VLOOKUP($D11,'Overall Individual'!$B$2:$J$195,8,FALSE))</f>
        <v>0</v>
      </c>
      <c r="Q11" s="178"/>
      <c r="R11" s="134">
        <f>IF(ISNA(VLOOKUP($D11,'Overall Individual'!$B$2:$J$195,9,FALSE)),0,VLOOKUP($D11,'Overall Individual'!$B$2:$J$195,9,FALSE))</f>
        <v>0</v>
      </c>
      <c r="S11" s="178"/>
      <c r="T11" s="135">
        <f>IF(ISNA(VLOOKUP($D11,'Overall Individual'!$B$2:$K$195,10,FALSE)),0,VLOOKUP($D11,'Overall Individual'!$B$2:$K$195,10,FALSE))</f>
        <v>0</v>
      </c>
      <c r="U11" s="178"/>
      <c r="V11" s="131">
        <f>IF(ISNA(VLOOKUP($D11,'Overall Individual'!$B$2:$L$195,11,FALSE)),0,VLOOKUP($D11,'Overall Individual'!$B$2:$L$195,11,FALSE))</f>
        <v>0</v>
      </c>
      <c r="W11" s="178"/>
      <c r="X11" s="131">
        <f>IF(ISNA(VLOOKUP($D11,'Overall Individual'!$B$2:$M$195,12,FALSE)),0,VLOOKUP($D11,'Overall Individual'!$B$2:$M$195,12,FALSE))</f>
        <v>0</v>
      </c>
      <c r="Y11" s="178"/>
      <c r="Z11" s="131">
        <f>IF(ISNA(VLOOKUP($D11,'Overall Individual'!$B$2:$N$195,13,FALSE)),0,VLOOKUP($D11,'Overall Individual'!$B$2:$N$195,13,FALSE))</f>
        <v>0</v>
      </c>
      <c r="AA11" s="178"/>
      <c r="AC11" s="123"/>
      <c r="AD11" s="123"/>
      <c r="AE11" s="123"/>
    </row>
    <row r="12" spans="1:31" ht="12.75" customHeight="1" thickTop="1">
      <c r="A12" s="173">
        <v>3</v>
      </c>
      <c r="B12" s="179" t="s">
        <v>223</v>
      </c>
      <c r="C12" s="179" t="s">
        <v>115</v>
      </c>
      <c r="D12" s="136" t="s">
        <v>12</v>
      </c>
      <c r="E12" s="118">
        <f>VLOOKUP(D12,Runners!A$1:B$158,2,FALSE)</f>
        <v>250000</v>
      </c>
      <c r="F12" s="182">
        <f>SUM(E12:E16)</f>
        <v>1000000</v>
      </c>
      <c r="G12" s="185">
        <v>3</v>
      </c>
      <c r="H12" s="121">
        <f>IF(ISNA(VLOOKUP($D12,'Overall Individual'!$B$2:$J$195,4,FALSE)),0,VLOOKUP($D12,'Overall Individual'!$B$2:$J$195,4,FALSE))</f>
        <v>97</v>
      </c>
      <c r="I12" s="176">
        <f>SUM(H12:H16)</f>
        <v>270</v>
      </c>
      <c r="J12" s="120">
        <f>IF(ISNA(VLOOKUP($D12,'Overall Individual'!$B$2:$J$195,5,FALSE)),0,VLOOKUP($D12,'Overall Individual'!$B$2:$J$195,5,FALSE))</f>
        <v>0</v>
      </c>
      <c r="K12" s="176">
        <f>SUM(J12:J16)</f>
        <v>0</v>
      </c>
      <c r="L12" s="120">
        <f>IF(ISNA(VLOOKUP($D12,'Overall Individual'!$B$2:$J$195,6,FALSE)),0,VLOOKUP($D12,'Overall Individual'!$B$2:$J$195,6,FALSE))</f>
        <v>0</v>
      </c>
      <c r="M12" s="176">
        <f>SUM(L12:L16)</f>
        <v>0</v>
      </c>
      <c r="N12" s="137">
        <f>IF(ISNA(VLOOKUP($D12,'Overall Individual'!$B$2:$J$195,7,FALSE)),0,VLOOKUP($D12,'Overall Individual'!$B$2:$J$195,7,FALSE))</f>
        <v>0</v>
      </c>
      <c r="O12" s="188">
        <f>SUM(N12:N16)</f>
        <v>0</v>
      </c>
      <c r="P12" s="120">
        <f>IF(ISNA(VLOOKUP($D12,'Overall Individual'!$B$2:$J$195,8,FALSE)),0,VLOOKUP($D12,'Overall Individual'!$B$2:$J$195,8,FALSE))</f>
        <v>0</v>
      </c>
      <c r="Q12" s="176">
        <f>SUM(P12:P16)</f>
        <v>0</v>
      </c>
      <c r="R12" s="119">
        <f>IF(ISNA(VLOOKUP($D12,'Overall Individual'!$B$2:$J$195,9,FALSE)),0,VLOOKUP($D12,'Overall Individual'!$B$2:$J$195,9,FALSE))</f>
        <v>0</v>
      </c>
      <c r="S12" s="176">
        <f>SUM(R12:R16)</f>
        <v>0</v>
      </c>
      <c r="T12" s="121">
        <f>IF(ISNA(VLOOKUP($D12,'Overall Individual'!$B$2:$K$195,10,FALSE)),0,VLOOKUP($D12,'Overall Individual'!$B$2:$K$195,10,FALSE))</f>
        <v>0</v>
      </c>
      <c r="U12" s="176">
        <f>SUM(T12:T16)</f>
        <v>0</v>
      </c>
      <c r="V12" s="120">
        <f>IF(ISNA(VLOOKUP($D12,'Overall Individual'!$B$2:$L$195,11,FALSE)),0,VLOOKUP($D12,'Overall Individual'!$B$2:$L$195,11,FALSE))</f>
        <v>0</v>
      </c>
      <c r="W12" s="176">
        <f>SUM(V12:V16)</f>
        <v>0</v>
      </c>
      <c r="X12" s="120">
        <f>IF(ISNA(VLOOKUP($D12,'Overall Individual'!$B$2:$M$195,12,FALSE)),0,VLOOKUP($D12,'Overall Individual'!$B$2:$M$195,12,FALSE))</f>
        <v>0</v>
      </c>
      <c r="Y12" s="176">
        <f>SUM(X12:X16)</f>
        <v>0</v>
      </c>
      <c r="Z12" s="120">
        <f>IF(ISNA(VLOOKUP($D12,'Overall Individual'!$B$2:$N$195,13,FALSE)),0,VLOOKUP($D12,'Overall Individual'!$B$2:$N$195,13,FALSE))</f>
        <v>0</v>
      </c>
      <c r="AA12" s="176">
        <f>SUM(Z12:Z16)</f>
        <v>0</v>
      </c>
      <c r="AC12" s="123"/>
      <c r="AD12" s="123"/>
      <c r="AE12" s="123"/>
    </row>
    <row r="13" spans="1:31" ht="12.75" customHeight="1">
      <c r="A13" s="173"/>
      <c r="B13" s="180"/>
      <c r="C13" s="180"/>
      <c r="D13" s="117" t="s">
        <v>120</v>
      </c>
      <c r="E13" s="118">
        <f>VLOOKUP(D13,Runners!A$1:B$158,2,FALSE)</f>
        <v>210000</v>
      </c>
      <c r="F13" s="183"/>
      <c r="G13" s="186"/>
      <c r="H13" s="128">
        <f>IF(ISNA(VLOOKUP($D13,'Overall Individual'!$B$2:$J$195,4,FALSE)),0,VLOOKUP($D13,'Overall Individual'!$B$2:$J$195,4,FALSE))</f>
        <v>99</v>
      </c>
      <c r="I13" s="177"/>
      <c r="J13" s="124">
        <f>IF(ISNA(VLOOKUP($D13,'Overall Individual'!$B$2:$J$195,5,FALSE)),0,VLOOKUP($D13,'Overall Individual'!$B$2:$J$195,5,FALSE))</f>
        <v>0</v>
      </c>
      <c r="K13" s="177"/>
      <c r="L13" s="124">
        <f>IF(ISNA(VLOOKUP($D13,'Overall Individual'!$B$2:$J$195,6,FALSE)),0,VLOOKUP($D13,'Overall Individual'!$B$2:$J$195,6,FALSE))</f>
        <v>0</v>
      </c>
      <c r="M13" s="177"/>
      <c r="N13" s="125">
        <f>IF(ISNA(VLOOKUP($D13,'Overall Individual'!$B$2:$J$195,7,FALSE)),0,VLOOKUP($D13,'Overall Individual'!$B$2:$J$195,7,FALSE))</f>
        <v>0</v>
      </c>
      <c r="O13" s="189"/>
      <c r="P13" s="126">
        <f>IF(ISNA(VLOOKUP($D13,'Overall Individual'!$B$2:$J$195,8,FALSE)),0,VLOOKUP($D13,'Overall Individual'!$B$2:$J$195,8,FALSE))</f>
        <v>0</v>
      </c>
      <c r="Q13" s="177"/>
      <c r="R13" s="127">
        <f>IF(ISNA(VLOOKUP($D13,'Overall Individual'!$B$2:$J$195,9,FALSE)),0,VLOOKUP($D13,'Overall Individual'!$B$2:$J$195,9,FALSE))</f>
        <v>0</v>
      </c>
      <c r="S13" s="177"/>
      <c r="T13" s="128">
        <f>IF(ISNA(VLOOKUP($D13,'Overall Individual'!$B$2:$K$195,10,FALSE)),0,VLOOKUP($D13,'Overall Individual'!$B$2:$K$195,10,FALSE))</f>
        <v>0</v>
      </c>
      <c r="U13" s="177"/>
      <c r="V13" s="124">
        <f>IF(ISNA(VLOOKUP($D13,'Overall Individual'!$B$2:$L$195,11,FALSE)),0,VLOOKUP($D13,'Overall Individual'!$B$2:$L$195,11,FALSE))</f>
        <v>0</v>
      </c>
      <c r="W13" s="177"/>
      <c r="X13" s="124">
        <f>IF(ISNA(VLOOKUP($D13,'Overall Individual'!$B$2:$M$195,12,FALSE)),0,VLOOKUP($D13,'Overall Individual'!$B$2:$M$195,12,FALSE))</f>
        <v>0</v>
      </c>
      <c r="Y13" s="177"/>
      <c r="Z13" s="124">
        <f>IF(ISNA(VLOOKUP($D13,'Overall Individual'!$B$2:$N$195,13,FALSE)),0,VLOOKUP($D13,'Overall Individual'!$B$2:$N$195,13,FALSE))</f>
        <v>0</v>
      </c>
      <c r="AA13" s="177"/>
      <c r="AC13" s="123"/>
      <c r="AD13" s="129"/>
      <c r="AE13" s="123"/>
    </row>
    <row r="14" spans="1:31" ht="12.75" customHeight="1">
      <c r="A14" s="173"/>
      <c r="B14" s="180"/>
      <c r="C14" s="180"/>
      <c r="D14" s="117" t="s">
        <v>135</v>
      </c>
      <c r="E14" s="118">
        <f>VLOOKUP(D14,Runners!A$1:B$158,2,FALSE)</f>
        <v>250000</v>
      </c>
      <c r="F14" s="183"/>
      <c r="G14" s="186"/>
      <c r="H14" s="128">
        <f>IF(ISNA(VLOOKUP($D14,'Overall Individual'!$B$2:$J$195,4,FALSE)),0,VLOOKUP($D14,'Overall Individual'!$B$2:$J$195,4,FALSE))</f>
        <v>0</v>
      </c>
      <c r="I14" s="177"/>
      <c r="J14" s="124">
        <f>IF(ISNA(VLOOKUP($D14,'Overall Individual'!$B$2:$J$195,5,FALSE)),0,VLOOKUP($D14,'Overall Individual'!$B$2:$J$195,5,FALSE))</f>
        <v>0</v>
      </c>
      <c r="K14" s="177"/>
      <c r="L14" s="124">
        <f>IF(ISNA(VLOOKUP($D14,'Overall Individual'!$B$2:$J$195,6,FALSE)),0,VLOOKUP($D14,'Overall Individual'!$B$2:$J$195,6,FALSE))</f>
        <v>0</v>
      </c>
      <c r="M14" s="177"/>
      <c r="N14" s="125">
        <f>IF(ISNA(VLOOKUP($D14,'Overall Individual'!$B$2:$J$195,7,FALSE)),0,VLOOKUP($D14,'Overall Individual'!$B$2:$J$195,7,FALSE))</f>
        <v>0</v>
      </c>
      <c r="O14" s="189"/>
      <c r="P14" s="126">
        <f>IF(ISNA(VLOOKUP($D14,'Overall Individual'!$B$2:$J$195,8,FALSE)),0,VLOOKUP($D14,'Overall Individual'!$B$2:$J$195,8,FALSE))</f>
        <v>0</v>
      </c>
      <c r="Q14" s="177"/>
      <c r="R14" s="127">
        <f>IF(ISNA(VLOOKUP($D14,'Overall Individual'!$B$2:$J$195,9,FALSE)),0,VLOOKUP($D14,'Overall Individual'!$B$2:$J$195,9,FALSE))</f>
        <v>0</v>
      </c>
      <c r="S14" s="177"/>
      <c r="T14" s="128">
        <f>IF(ISNA(VLOOKUP($D14,'Overall Individual'!$B$2:$K$195,10,FALSE)),0,VLOOKUP($D14,'Overall Individual'!$B$2:$K$195,10,FALSE))</f>
        <v>0</v>
      </c>
      <c r="U14" s="177"/>
      <c r="V14" s="124">
        <f>IF(ISNA(VLOOKUP($D14,'Overall Individual'!$B$2:$L$195,11,FALSE)),0,VLOOKUP($D14,'Overall Individual'!$B$2:$L$195,11,FALSE))</f>
        <v>0</v>
      </c>
      <c r="W14" s="177"/>
      <c r="X14" s="124">
        <f>IF(ISNA(VLOOKUP($D14,'Overall Individual'!$B$2:$M$195,12,FALSE)),0,VLOOKUP($D14,'Overall Individual'!$B$2:$M$195,12,FALSE))</f>
        <v>0</v>
      </c>
      <c r="Y14" s="177"/>
      <c r="Z14" s="124">
        <f>IF(ISNA(VLOOKUP($D14,'Overall Individual'!$B$2:$N$195,13,FALSE)),0,VLOOKUP($D14,'Overall Individual'!$B$2:$N$195,13,FALSE))</f>
        <v>0</v>
      </c>
      <c r="AA14" s="177"/>
      <c r="AC14" s="123"/>
      <c r="AD14" s="123"/>
      <c r="AE14" s="123"/>
    </row>
    <row r="15" spans="1:31" ht="12.75" customHeight="1">
      <c r="A15" s="173"/>
      <c r="B15" s="180"/>
      <c r="C15" s="180"/>
      <c r="D15" s="141" t="s">
        <v>200</v>
      </c>
      <c r="E15" s="118">
        <f>VLOOKUP(D15,Runners!A$1:B$158,2,FALSE)</f>
        <v>150000</v>
      </c>
      <c r="F15" s="183"/>
      <c r="G15" s="186"/>
      <c r="H15" s="128">
        <f>IF(ISNA(VLOOKUP($D15,'Overall Individual'!$B$2:$J$195,4,FALSE)),0,VLOOKUP($D15,'Overall Individual'!$B$2:$J$195,4,FALSE))</f>
        <v>74</v>
      </c>
      <c r="I15" s="177"/>
      <c r="J15" s="124">
        <f>IF(ISNA(VLOOKUP($D15,'Overall Individual'!$B$2:$J$195,5,FALSE)),0,VLOOKUP($D15,'Overall Individual'!$B$2:$J$195,5,FALSE))</f>
        <v>0</v>
      </c>
      <c r="K15" s="177"/>
      <c r="L15" s="124">
        <f>IF(ISNA(VLOOKUP($D15,'Overall Individual'!$B$2:$J$195,6,FALSE)),0,VLOOKUP($D15,'Overall Individual'!$B$2:$J$195,6,FALSE))</f>
        <v>0</v>
      </c>
      <c r="M15" s="177"/>
      <c r="N15" s="125">
        <f>IF(ISNA(VLOOKUP($D15,'Overall Individual'!$B$2:$J$195,7,FALSE)),0,VLOOKUP($D15,'Overall Individual'!$B$2:$J$195,7,FALSE))</f>
        <v>0</v>
      </c>
      <c r="O15" s="189"/>
      <c r="P15" s="126">
        <f>IF(ISNA(VLOOKUP($D15,'Overall Individual'!$B$2:$J$195,8,FALSE)),0,VLOOKUP($D15,'Overall Individual'!$B$2:$J$195,8,FALSE))</f>
        <v>0</v>
      </c>
      <c r="Q15" s="177"/>
      <c r="R15" s="127">
        <f>IF(ISNA(VLOOKUP($D15,'Overall Individual'!$B$2:$J$195,9,FALSE)),0,VLOOKUP($D15,'Overall Individual'!$B$2:$J$195,9,FALSE))</f>
        <v>0</v>
      </c>
      <c r="S15" s="177"/>
      <c r="T15" s="128">
        <f>IF(ISNA(VLOOKUP($D15,'Overall Individual'!$B$2:$K$195,10,FALSE)),0,VLOOKUP($D15,'Overall Individual'!$B$2:$K$195,10,FALSE))</f>
        <v>0</v>
      </c>
      <c r="U15" s="177"/>
      <c r="V15" s="124">
        <f>IF(ISNA(VLOOKUP($D15,'Overall Individual'!$B$2:$L$195,11,FALSE)),0,VLOOKUP($D15,'Overall Individual'!$B$2:$L$195,11,FALSE))</f>
        <v>0</v>
      </c>
      <c r="W15" s="177"/>
      <c r="X15" s="124">
        <f>IF(ISNA(VLOOKUP($D15,'Overall Individual'!$B$2:$M$195,12,FALSE)),0,VLOOKUP($D15,'Overall Individual'!$B$2:$M$195,12,FALSE))</f>
        <v>0</v>
      </c>
      <c r="Y15" s="177"/>
      <c r="Z15" s="124">
        <f>IF(ISNA(VLOOKUP($D15,'Overall Individual'!$B$2:$N$195,13,FALSE)),0,VLOOKUP($D15,'Overall Individual'!$B$2:$N$195,13,FALSE))</f>
        <v>0</v>
      </c>
      <c r="AA15" s="177"/>
      <c r="AC15" s="123"/>
      <c r="AD15" s="123"/>
      <c r="AE15" s="123"/>
    </row>
    <row r="16" spans="1:31" ht="12.75" customHeight="1" thickBot="1">
      <c r="A16" s="173"/>
      <c r="B16" s="181"/>
      <c r="C16" s="181"/>
      <c r="D16" s="138" t="s">
        <v>195</v>
      </c>
      <c r="E16" s="118">
        <f>VLOOKUP(D16,Runners!A$1:B$158,2,FALSE)</f>
        <v>140000</v>
      </c>
      <c r="F16" s="184"/>
      <c r="G16" s="187"/>
      <c r="H16" s="135">
        <f>IF(ISNA(VLOOKUP($D16,'Overall Individual'!$B$2:$J$195,4,FALSE)),0,VLOOKUP($D16,'Overall Individual'!$B$2:$J$195,4,FALSE))</f>
        <v>0</v>
      </c>
      <c r="I16" s="178"/>
      <c r="J16" s="131">
        <f>IF(ISNA(VLOOKUP($D16,'Overall Individual'!$B$2:$J$195,5,FALSE)),0,VLOOKUP($D16,'Overall Individual'!$B$2:$J$195,5,FALSE))</f>
        <v>0</v>
      </c>
      <c r="K16" s="178"/>
      <c r="L16" s="131">
        <f>IF(ISNA(VLOOKUP($D16,'Overall Individual'!$B$2:$J$195,6,FALSE)),0,VLOOKUP($D16,'Overall Individual'!$B$2:$J$195,6,FALSE))</f>
        <v>0</v>
      </c>
      <c r="M16" s="178"/>
      <c r="N16" s="132">
        <f>IF(ISNA(VLOOKUP($D16,'Overall Individual'!$B$2:$J$195,7,FALSE)),0,VLOOKUP($D16,'Overall Individual'!$B$2:$J$195,7,FALSE))</f>
        <v>0</v>
      </c>
      <c r="O16" s="190"/>
      <c r="P16" s="133">
        <f>IF(ISNA(VLOOKUP($D16,'Overall Individual'!$B$2:$J$195,8,FALSE)),0,VLOOKUP($D16,'Overall Individual'!$B$2:$J$195,8,FALSE))</f>
        <v>0</v>
      </c>
      <c r="Q16" s="178"/>
      <c r="R16" s="134">
        <f>IF(ISNA(VLOOKUP($D16,'Overall Individual'!$B$2:$J$195,9,FALSE)),0,VLOOKUP($D16,'Overall Individual'!$B$2:$J$195,9,FALSE))</f>
        <v>0</v>
      </c>
      <c r="S16" s="178"/>
      <c r="T16" s="135">
        <f>IF(ISNA(VLOOKUP($D16,'Overall Individual'!$B$2:$K$195,10,FALSE)),0,VLOOKUP($D16,'Overall Individual'!$B$2:$K$195,10,FALSE))</f>
        <v>0</v>
      </c>
      <c r="U16" s="178"/>
      <c r="V16" s="131">
        <f>IF(ISNA(VLOOKUP($D16,'Overall Individual'!$B$2:$L$195,11,FALSE)),0,VLOOKUP($D16,'Overall Individual'!$B$2:$L$195,11,FALSE))</f>
        <v>0</v>
      </c>
      <c r="W16" s="178"/>
      <c r="X16" s="131">
        <f>IF(ISNA(VLOOKUP($D16,'Overall Individual'!$B$2:$M$195,12,FALSE)),0,VLOOKUP($D16,'Overall Individual'!$B$2:$M$195,12,FALSE))</f>
        <v>0</v>
      </c>
      <c r="Y16" s="178"/>
      <c r="Z16" s="131">
        <f>IF(ISNA(VLOOKUP($D16,'Overall Individual'!$B$2:$N$195,13,FALSE)),0,VLOOKUP($D16,'Overall Individual'!$B$2:$N$195,13,FALSE))</f>
        <v>0</v>
      </c>
      <c r="AA16" s="178"/>
      <c r="AC16" s="123"/>
      <c r="AD16" s="123"/>
      <c r="AE16" s="123"/>
    </row>
    <row r="17" spans="1:31" ht="12.75" customHeight="1" thickTop="1">
      <c r="A17" s="173">
        <v>4</v>
      </c>
      <c r="B17" s="179" t="s">
        <v>225</v>
      </c>
      <c r="C17" s="179" t="s">
        <v>68</v>
      </c>
      <c r="D17" s="136" t="s">
        <v>12</v>
      </c>
      <c r="E17" s="159">
        <f>VLOOKUP(D17,Runners!A$1:B$158,2,FALSE)</f>
        <v>250000</v>
      </c>
      <c r="F17" s="182">
        <f>SUM(E17:E21)</f>
        <v>1000000</v>
      </c>
      <c r="G17" s="185"/>
      <c r="H17" s="121">
        <f>IF(ISNA(VLOOKUP($D17,'Overall Individual'!$B$2:$J$195,4,FALSE)),0,VLOOKUP($D17,'Overall Individual'!$B$2:$J$195,4,FALSE))</f>
        <v>97</v>
      </c>
      <c r="I17" s="176">
        <f>SUM(H17:H21)</f>
        <v>336</v>
      </c>
      <c r="J17" s="120">
        <f>IF(ISNA(VLOOKUP($D17,'Overall Individual'!$B$2:$J$195,5,FALSE)),0,VLOOKUP($D17,'Overall Individual'!$B$2:$J$195,5,FALSE))</f>
        <v>0</v>
      </c>
      <c r="K17" s="176">
        <f>SUM(J17:J21)</f>
        <v>0</v>
      </c>
      <c r="L17" s="120">
        <f>IF(ISNA(VLOOKUP($D17,'Overall Individual'!$B$2:$J$195,6,FALSE)),0,VLOOKUP($D17,'Overall Individual'!$B$2:$J$195,6,FALSE))</f>
        <v>0</v>
      </c>
      <c r="M17" s="176">
        <f>SUM(L17:L21)</f>
        <v>0</v>
      </c>
      <c r="N17" s="137">
        <f>IF(ISNA(VLOOKUP($D17,'Overall Individual'!$B$2:$J$195,7,FALSE)),0,VLOOKUP($D17,'Overall Individual'!$B$2:$J$195,7,FALSE))</f>
        <v>0</v>
      </c>
      <c r="O17" s="188">
        <f>SUM(N17:N21)</f>
        <v>0</v>
      </c>
      <c r="P17" s="120">
        <f>IF(ISNA(VLOOKUP($D17,'Overall Individual'!$B$2:$J$195,8,FALSE)),0,VLOOKUP($D17,'Overall Individual'!$B$2:$J$195,8,FALSE))</f>
        <v>0</v>
      </c>
      <c r="Q17" s="176">
        <f>SUM(P17:P21)</f>
        <v>0</v>
      </c>
      <c r="R17" s="119">
        <f>IF(ISNA(VLOOKUP($D17,'Overall Individual'!$B$2:$J$195,9,FALSE)),0,VLOOKUP($D17,'Overall Individual'!$B$2:$J$195,9,FALSE))</f>
        <v>0</v>
      </c>
      <c r="S17" s="176">
        <f>SUM(R17:R21)</f>
        <v>0</v>
      </c>
      <c r="T17" s="121">
        <f>IF(ISNA(VLOOKUP($D17,'Overall Individual'!$B$2:$K$195,10,FALSE)),0,VLOOKUP($D17,'Overall Individual'!$B$2:$K$195,10,FALSE))</f>
        <v>0</v>
      </c>
      <c r="U17" s="176">
        <f>SUM(T17:T21)</f>
        <v>0</v>
      </c>
      <c r="V17" s="120">
        <f>IF(ISNA(VLOOKUP($D17,'Overall Individual'!$B$2:$L$195,11,FALSE)),0,VLOOKUP($D17,'Overall Individual'!$B$2:$L$195,11,FALSE))</f>
        <v>0</v>
      </c>
      <c r="W17" s="176">
        <f>SUM(V17:V21)</f>
        <v>0</v>
      </c>
      <c r="X17" s="120">
        <f>IF(ISNA(VLOOKUP($D17,'Overall Individual'!$B$2:$M$195,12,FALSE)),0,VLOOKUP($D17,'Overall Individual'!$B$2:$M$195,12,FALSE))</f>
        <v>0</v>
      </c>
      <c r="Y17" s="176">
        <f>SUM(X17:X21)</f>
        <v>0</v>
      </c>
      <c r="Z17" s="120">
        <f>IF(ISNA(VLOOKUP($D17,'Overall Individual'!$B$2:$N$195,13,FALSE)),0,VLOOKUP($D17,'Overall Individual'!$B$2:$N$195,13,FALSE))</f>
        <v>0</v>
      </c>
      <c r="AA17" s="176">
        <f>SUM(Z17:Z21)</f>
        <v>0</v>
      </c>
      <c r="AC17" s="123"/>
      <c r="AD17" s="123"/>
      <c r="AE17" s="123"/>
    </row>
    <row r="18" spans="1:31" ht="12.75" customHeight="1">
      <c r="A18" s="173"/>
      <c r="B18" s="180"/>
      <c r="C18" s="180"/>
      <c r="D18" s="117" t="s">
        <v>4</v>
      </c>
      <c r="E18" s="118">
        <f>VLOOKUP(D18,Runners!A$1:B$158,2,FALSE)</f>
        <v>250000</v>
      </c>
      <c r="F18" s="183"/>
      <c r="G18" s="186"/>
      <c r="H18" s="128">
        <f>IF(ISNA(VLOOKUP($D18,'Overall Individual'!$B$2:$J$195,4,FALSE)),0,VLOOKUP($D18,'Overall Individual'!$B$2:$J$195,4,FALSE))</f>
        <v>98</v>
      </c>
      <c r="I18" s="177"/>
      <c r="J18" s="124">
        <f>IF(ISNA(VLOOKUP($D18,'Overall Individual'!$B$2:$J$195,5,FALSE)),0,VLOOKUP($D18,'Overall Individual'!$B$2:$J$195,5,FALSE))</f>
        <v>0</v>
      </c>
      <c r="K18" s="177"/>
      <c r="L18" s="124">
        <f>IF(ISNA(VLOOKUP($D18,'Overall Individual'!$B$2:$J$195,6,FALSE)),0,VLOOKUP($D18,'Overall Individual'!$B$2:$J$195,6,FALSE))</f>
        <v>0</v>
      </c>
      <c r="M18" s="177"/>
      <c r="N18" s="125">
        <f>IF(ISNA(VLOOKUP($D18,'Overall Individual'!$B$2:$J$195,7,FALSE)),0,VLOOKUP($D18,'Overall Individual'!$B$2:$J$195,7,FALSE))</f>
        <v>0</v>
      </c>
      <c r="O18" s="189"/>
      <c r="P18" s="126">
        <f>IF(ISNA(VLOOKUP($D18,'Overall Individual'!$B$2:$J$195,8,FALSE)),0,VLOOKUP($D18,'Overall Individual'!$B$2:$J$195,8,FALSE))</f>
        <v>0</v>
      </c>
      <c r="Q18" s="177"/>
      <c r="R18" s="127">
        <f>IF(ISNA(VLOOKUP($D18,'Overall Individual'!$B$2:$J$195,9,FALSE)),0,VLOOKUP($D18,'Overall Individual'!$B$2:$J$195,9,FALSE))</f>
        <v>0</v>
      </c>
      <c r="S18" s="177"/>
      <c r="T18" s="128">
        <f>IF(ISNA(VLOOKUP($D18,'Overall Individual'!$B$2:$K$195,10,FALSE)),0,VLOOKUP($D18,'Overall Individual'!$B$2:$K$195,10,FALSE))</f>
        <v>0</v>
      </c>
      <c r="U18" s="177"/>
      <c r="V18" s="124">
        <f>IF(ISNA(VLOOKUP($D18,'Overall Individual'!$B$2:$L$195,11,FALSE)),0,VLOOKUP($D18,'Overall Individual'!$B$2:$L$195,11,FALSE))</f>
        <v>0</v>
      </c>
      <c r="W18" s="177"/>
      <c r="X18" s="124">
        <f>IF(ISNA(VLOOKUP($D18,'Overall Individual'!$B$2:$M$195,12,FALSE)),0,VLOOKUP($D18,'Overall Individual'!$B$2:$M$195,12,FALSE))</f>
        <v>0</v>
      </c>
      <c r="Y18" s="177"/>
      <c r="Z18" s="124">
        <f>IF(ISNA(VLOOKUP($D18,'Overall Individual'!$B$2:$N$195,13,FALSE)),0,VLOOKUP($D18,'Overall Individual'!$B$2:$N$195,13,FALSE))</f>
        <v>0</v>
      </c>
      <c r="AA18" s="177"/>
      <c r="AC18" s="123"/>
      <c r="AD18" s="123"/>
      <c r="AE18" s="123"/>
    </row>
    <row r="19" spans="1:31" ht="12.75" customHeight="1">
      <c r="A19" s="173"/>
      <c r="B19" s="180"/>
      <c r="C19" s="180"/>
      <c r="D19" s="117" t="s">
        <v>7</v>
      </c>
      <c r="E19" s="118">
        <f>VLOOKUP(D19,Runners!A$1:B$158,2,FALSE)</f>
        <v>240000</v>
      </c>
      <c r="F19" s="183"/>
      <c r="G19" s="186"/>
      <c r="H19" s="128">
        <f>IF(ISNA(VLOOKUP($D19,'Overall Individual'!$B$2:$J$195,4,FALSE)),0,VLOOKUP($D19,'Overall Individual'!$B$2:$J$195,4,FALSE))</f>
        <v>93</v>
      </c>
      <c r="I19" s="177"/>
      <c r="J19" s="124">
        <f>IF(ISNA(VLOOKUP($D19,'Overall Individual'!$B$2:$J$195,5,FALSE)),0,VLOOKUP($D19,'Overall Individual'!$B$2:$J$195,5,FALSE))</f>
        <v>0</v>
      </c>
      <c r="K19" s="177"/>
      <c r="L19" s="124">
        <f>IF(ISNA(VLOOKUP($D19,'Overall Individual'!$B$2:$J$195,6,FALSE)),0,VLOOKUP($D19,'Overall Individual'!$B$2:$J$195,6,FALSE))</f>
        <v>0</v>
      </c>
      <c r="M19" s="177"/>
      <c r="N19" s="125">
        <f>IF(ISNA(VLOOKUP($D19,'Overall Individual'!$B$2:$J$195,7,FALSE)),0,VLOOKUP($D19,'Overall Individual'!$B$2:$J$195,7,FALSE))</f>
        <v>0</v>
      </c>
      <c r="O19" s="189"/>
      <c r="P19" s="126">
        <f>IF(ISNA(VLOOKUP($D19,'Overall Individual'!$B$2:$J$195,8,FALSE)),0,VLOOKUP($D19,'Overall Individual'!$B$2:$J$195,8,FALSE))</f>
        <v>0</v>
      </c>
      <c r="Q19" s="177"/>
      <c r="R19" s="127">
        <f>IF(ISNA(VLOOKUP($D19,'Overall Individual'!$B$2:$J$195,9,FALSE)),0,VLOOKUP($D19,'Overall Individual'!$B$2:$J$195,9,FALSE))</f>
        <v>0</v>
      </c>
      <c r="S19" s="177"/>
      <c r="T19" s="128">
        <f>IF(ISNA(VLOOKUP($D19,'Overall Individual'!$B$2:$K$195,10,FALSE)),0,VLOOKUP($D19,'Overall Individual'!$B$2:$K$195,10,FALSE))</f>
        <v>0</v>
      </c>
      <c r="U19" s="177"/>
      <c r="V19" s="124">
        <f>IF(ISNA(VLOOKUP($D19,'Overall Individual'!$B$2:$L$195,11,FALSE)),0,VLOOKUP($D19,'Overall Individual'!$B$2:$L$195,11,FALSE))</f>
        <v>0</v>
      </c>
      <c r="W19" s="177"/>
      <c r="X19" s="124">
        <f>IF(ISNA(VLOOKUP($D19,'Overall Individual'!$B$2:$M$195,12,FALSE)),0,VLOOKUP($D19,'Overall Individual'!$B$2:$M$195,12,FALSE))</f>
        <v>0</v>
      </c>
      <c r="Y19" s="177"/>
      <c r="Z19" s="124">
        <f>IF(ISNA(VLOOKUP($D19,'Overall Individual'!$B$2:$N$195,13,FALSE)),0,VLOOKUP($D19,'Overall Individual'!$B$2:$N$195,13,FALSE))</f>
        <v>0</v>
      </c>
      <c r="AA19" s="177"/>
      <c r="AC19" s="123"/>
      <c r="AD19" s="123"/>
      <c r="AE19" s="123"/>
    </row>
    <row r="20" spans="1:31" ht="12.75" customHeight="1">
      <c r="A20" s="173"/>
      <c r="B20" s="180"/>
      <c r="C20" s="180"/>
      <c r="D20" s="117" t="s">
        <v>8</v>
      </c>
      <c r="E20" s="118">
        <f>VLOOKUP(D20,Runners!A$1:B$158,2,FALSE)</f>
        <v>130000</v>
      </c>
      <c r="F20" s="183"/>
      <c r="G20" s="186"/>
      <c r="H20" s="128">
        <f>IF(ISNA(VLOOKUP($D20,'Overall Individual'!$B$2:$J$195,4,FALSE)),0,VLOOKUP($D20,'Overall Individual'!$B$2:$J$195,4,FALSE))</f>
        <v>0</v>
      </c>
      <c r="I20" s="177"/>
      <c r="J20" s="124">
        <f>IF(ISNA(VLOOKUP($D20,'Overall Individual'!$B$2:$J$195,5,FALSE)),0,VLOOKUP($D20,'Overall Individual'!$B$2:$J$195,5,FALSE))</f>
        <v>0</v>
      </c>
      <c r="K20" s="177"/>
      <c r="L20" s="124">
        <f>IF(ISNA(VLOOKUP($D20,'Overall Individual'!$B$2:$J$195,6,FALSE)),0,VLOOKUP($D20,'Overall Individual'!$B$2:$J$195,6,FALSE))</f>
        <v>0</v>
      </c>
      <c r="M20" s="177"/>
      <c r="N20" s="125">
        <f>IF(ISNA(VLOOKUP($D20,'Overall Individual'!$B$2:$J$195,7,FALSE)),0,VLOOKUP($D20,'Overall Individual'!$B$2:$J$195,7,FALSE))</f>
        <v>0</v>
      </c>
      <c r="O20" s="189"/>
      <c r="P20" s="126">
        <f>IF(ISNA(VLOOKUP($D20,'Overall Individual'!$B$2:$J$195,8,FALSE)),0,VLOOKUP($D20,'Overall Individual'!$B$2:$J$195,8,FALSE))</f>
        <v>0</v>
      </c>
      <c r="Q20" s="177"/>
      <c r="R20" s="127">
        <f>IF(ISNA(VLOOKUP($D20,'Overall Individual'!$B$2:$J$195,9,FALSE)),0,VLOOKUP($D20,'Overall Individual'!$B$2:$J$195,9,FALSE))</f>
        <v>0</v>
      </c>
      <c r="S20" s="177"/>
      <c r="T20" s="128">
        <f>IF(ISNA(VLOOKUP($D20,'Overall Individual'!$B$2:$K$195,10,FALSE)),0,VLOOKUP($D20,'Overall Individual'!$B$2:$K$195,10,FALSE))</f>
        <v>0</v>
      </c>
      <c r="U20" s="177"/>
      <c r="V20" s="124">
        <f>IF(ISNA(VLOOKUP($D20,'Overall Individual'!$B$2:$L$195,11,FALSE)),0,VLOOKUP($D20,'Overall Individual'!$B$2:$L$195,11,FALSE))</f>
        <v>0</v>
      </c>
      <c r="W20" s="177"/>
      <c r="X20" s="124">
        <f>IF(ISNA(VLOOKUP($D20,'Overall Individual'!$B$2:$M$195,12,FALSE)),0,VLOOKUP($D20,'Overall Individual'!$B$2:$M$195,12,FALSE))</f>
        <v>0</v>
      </c>
      <c r="Y20" s="177"/>
      <c r="Z20" s="124">
        <f>IF(ISNA(VLOOKUP($D20,'Overall Individual'!$B$2:$N$195,13,FALSE)),0,VLOOKUP($D20,'Overall Individual'!$B$2:$N$195,13,FALSE))</f>
        <v>0</v>
      </c>
      <c r="AA20" s="177"/>
      <c r="AC20" s="123"/>
      <c r="AD20" s="123"/>
      <c r="AE20" s="123"/>
    </row>
    <row r="21" spans="1:31" ht="12.75" customHeight="1" thickBot="1">
      <c r="A21" s="173"/>
      <c r="B21" s="181"/>
      <c r="C21" s="181"/>
      <c r="D21" s="138" t="s">
        <v>201</v>
      </c>
      <c r="E21" s="130">
        <f>VLOOKUP(D21,Runners!A$1:B$158,2,FALSE)</f>
        <v>130000</v>
      </c>
      <c r="F21" s="184"/>
      <c r="G21" s="187"/>
      <c r="H21" s="135">
        <f>IF(ISNA(VLOOKUP($D21,'Overall Individual'!$B$2:$J$195,4,FALSE)),0,VLOOKUP($D21,'Overall Individual'!$B$2:$J$195,4,FALSE))</f>
        <v>48</v>
      </c>
      <c r="I21" s="178"/>
      <c r="J21" s="131">
        <f>IF(ISNA(VLOOKUP($D21,'Overall Individual'!$B$2:$J$195,5,FALSE)),0,VLOOKUP($D21,'Overall Individual'!$B$2:$J$195,5,FALSE))</f>
        <v>0</v>
      </c>
      <c r="K21" s="178"/>
      <c r="L21" s="131">
        <f>IF(ISNA(VLOOKUP($D21,'Overall Individual'!$B$2:$J$195,6,FALSE)),0,VLOOKUP($D21,'Overall Individual'!$B$2:$J$195,6,FALSE))</f>
        <v>0</v>
      </c>
      <c r="M21" s="178"/>
      <c r="N21" s="132">
        <f>IF(ISNA(VLOOKUP($D21,'Overall Individual'!$B$2:$J$195,7,FALSE)),0,VLOOKUP($D21,'Overall Individual'!$B$2:$J$195,7,FALSE))</f>
        <v>0</v>
      </c>
      <c r="O21" s="190"/>
      <c r="P21" s="133">
        <f>IF(ISNA(VLOOKUP($D21,'Overall Individual'!$B$2:$J$195,8,FALSE)),0,VLOOKUP($D21,'Overall Individual'!$B$2:$J$195,8,FALSE))</f>
        <v>0</v>
      </c>
      <c r="Q21" s="178"/>
      <c r="R21" s="134">
        <f>IF(ISNA(VLOOKUP($D21,'Overall Individual'!$B$2:$J$195,9,FALSE)),0,VLOOKUP($D21,'Overall Individual'!$B$2:$J$195,9,FALSE))</f>
        <v>0</v>
      </c>
      <c r="S21" s="178"/>
      <c r="T21" s="135">
        <f>IF(ISNA(VLOOKUP($D21,'Overall Individual'!$B$2:$K$195,10,FALSE)),0,VLOOKUP($D21,'Overall Individual'!$B$2:$K$195,10,FALSE))</f>
        <v>0</v>
      </c>
      <c r="U21" s="178"/>
      <c r="V21" s="131">
        <f>IF(ISNA(VLOOKUP($D21,'Overall Individual'!$B$2:$L$195,11,FALSE)),0,VLOOKUP($D21,'Overall Individual'!$B$2:$L$195,11,FALSE))</f>
        <v>0</v>
      </c>
      <c r="W21" s="178"/>
      <c r="X21" s="131">
        <f>IF(ISNA(VLOOKUP($D21,'Overall Individual'!$B$2:$M$195,12,FALSE)),0,VLOOKUP($D21,'Overall Individual'!$B$2:$M$195,12,FALSE))</f>
        <v>0</v>
      </c>
      <c r="Y21" s="178"/>
      <c r="Z21" s="131">
        <f>IF(ISNA(VLOOKUP($D21,'Overall Individual'!$B$2:$N$195,13,FALSE)),0,VLOOKUP($D21,'Overall Individual'!$B$2:$N$195,13,FALSE))</f>
        <v>0</v>
      </c>
      <c r="AA21" s="178"/>
      <c r="AC21" s="123"/>
      <c r="AD21" s="129"/>
      <c r="AE21" s="123"/>
    </row>
    <row r="22" spans="1:31" ht="12.75" customHeight="1" thickTop="1">
      <c r="A22" s="173">
        <v>5</v>
      </c>
      <c r="B22" s="179" t="s">
        <v>224</v>
      </c>
      <c r="C22" s="179" t="s">
        <v>68</v>
      </c>
      <c r="D22" s="136" t="s">
        <v>140</v>
      </c>
      <c r="E22" s="159">
        <f>VLOOKUP(D22,Runners!A$1:B$158,2,FALSE)</f>
        <v>200000</v>
      </c>
      <c r="F22" s="182">
        <f>SUM(E22:E26)</f>
        <v>980000</v>
      </c>
      <c r="G22" s="185"/>
      <c r="H22" s="121">
        <f>IF(ISNA(VLOOKUP($D22,'Overall Individual'!$B$2:$J$195,4,FALSE)),0,VLOOKUP($D22,'Overall Individual'!$B$2:$J$195,4,FALSE))</f>
        <v>53</v>
      </c>
      <c r="I22" s="176">
        <f>SUM(H22:H26)</f>
        <v>244</v>
      </c>
      <c r="J22" s="120">
        <f>IF(ISNA(VLOOKUP($D22,'Overall Individual'!$B$2:$J$195,5,FALSE)),0,VLOOKUP($D22,'Overall Individual'!$B$2:$J$195,5,FALSE))</f>
        <v>0</v>
      </c>
      <c r="K22" s="176">
        <f>SUM(J22:J26)</f>
        <v>0</v>
      </c>
      <c r="L22" s="120">
        <f>IF(ISNA(VLOOKUP($D22,'Overall Individual'!$B$2:$J$195,6,FALSE)),0,VLOOKUP($D22,'Overall Individual'!$B$2:$J$195,6,FALSE))</f>
        <v>0</v>
      </c>
      <c r="M22" s="176">
        <f>SUM(L22:L26)</f>
        <v>0</v>
      </c>
      <c r="N22" s="137">
        <f>IF(ISNA(VLOOKUP($D22,'Overall Individual'!$B$2:$J$195,7,FALSE)),0,VLOOKUP($D22,'Overall Individual'!$B$2:$J$195,7,FALSE))</f>
        <v>0</v>
      </c>
      <c r="O22" s="188">
        <f>SUM(N22:N26)</f>
        <v>0</v>
      </c>
      <c r="P22" s="120">
        <f>IF(ISNA(VLOOKUP($D22,'Overall Individual'!$B$2:$J$195,8,FALSE)),0,VLOOKUP($D22,'Overall Individual'!$B$2:$J$195,8,FALSE))</f>
        <v>0</v>
      </c>
      <c r="Q22" s="176">
        <f>SUM(P22:P26)</f>
        <v>0</v>
      </c>
      <c r="R22" s="119">
        <f>IF(ISNA(VLOOKUP($D22,'Overall Individual'!$B$2:$J$195,9,FALSE)),0,VLOOKUP($D22,'Overall Individual'!$B$2:$J$195,9,FALSE))</f>
        <v>0</v>
      </c>
      <c r="S22" s="176">
        <f>SUM(R22:R26)</f>
        <v>0</v>
      </c>
      <c r="T22" s="121">
        <f>IF(ISNA(VLOOKUP($D22,'Overall Individual'!$B$2:$K$195,10,FALSE)),0,VLOOKUP($D22,'Overall Individual'!$B$2:$K$195,10,FALSE))</f>
        <v>0</v>
      </c>
      <c r="U22" s="176">
        <f>SUM(T22:T26)</f>
        <v>0</v>
      </c>
      <c r="V22" s="120">
        <f>IF(ISNA(VLOOKUP($D22,'Overall Individual'!$B$2:$L$195,11,FALSE)),0,VLOOKUP($D22,'Overall Individual'!$B$2:$L$195,11,FALSE))</f>
        <v>0</v>
      </c>
      <c r="W22" s="176">
        <f>SUM(V22:V26)</f>
        <v>0</v>
      </c>
      <c r="X22" s="120">
        <f>IF(ISNA(VLOOKUP($D22,'Overall Individual'!$B$2:$M$195,12,FALSE)),0,VLOOKUP($D22,'Overall Individual'!$B$2:$M$195,12,FALSE))</f>
        <v>0</v>
      </c>
      <c r="Y22" s="176">
        <f>SUM(X22:X26)</f>
        <v>0</v>
      </c>
      <c r="Z22" s="120">
        <f>IF(ISNA(VLOOKUP($D22,'Overall Individual'!$B$2:$N$195,13,FALSE)),0,VLOOKUP($D22,'Overall Individual'!$B$2:$N$195,13,FALSE))</f>
        <v>0</v>
      </c>
      <c r="AA22" s="176">
        <f>SUM(Z22:Z26)</f>
        <v>0</v>
      </c>
      <c r="AC22" s="129"/>
      <c r="AD22" s="123"/>
      <c r="AE22" s="123"/>
    </row>
    <row r="23" spans="1:31" ht="12.75" customHeight="1">
      <c r="A23" s="173"/>
      <c r="B23" s="180"/>
      <c r="C23" s="180"/>
      <c r="D23" s="117" t="s">
        <v>121</v>
      </c>
      <c r="E23" s="118">
        <f>VLOOKUP(D23,Runners!A$1:B$158,2,FALSE)</f>
        <v>235000</v>
      </c>
      <c r="F23" s="183"/>
      <c r="G23" s="186"/>
      <c r="H23" s="128">
        <f>IF(ISNA(VLOOKUP($D23,'Overall Individual'!$B$2:$J$195,4,FALSE)),0,VLOOKUP($D23,'Overall Individual'!$B$2:$J$195,4,FALSE))</f>
        <v>79</v>
      </c>
      <c r="I23" s="177"/>
      <c r="J23" s="124">
        <f>IF(ISNA(VLOOKUP($D23,'Overall Individual'!$B$2:$J$195,5,FALSE)),0,VLOOKUP($D23,'Overall Individual'!$B$2:$J$195,5,FALSE))</f>
        <v>0</v>
      </c>
      <c r="K23" s="177"/>
      <c r="L23" s="124">
        <f>IF(ISNA(VLOOKUP($D23,'Overall Individual'!$B$2:$J$195,6,FALSE)),0,VLOOKUP($D23,'Overall Individual'!$B$2:$J$195,6,FALSE))</f>
        <v>0</v>
      </c>
      <c r="M23" s="177"/>
      <c r="N23" s="125">
        <f>IF(ISNA(VLOOKUP($D23,'Overall Individual'!$B$2:$J$195,7,FALSE)),0,VLOOKUP($D23,'Overall Individual'!$B$2:$J$195,7,FALSE))</f>
        <v>0</v>
      </c>
      <c r="O23" s="189"/>
      <c r="P23" s="126">
        <f>IF(ISNA(VLOOKUP($D23,'Overall Individual'!$B$2:$J$195,8,FALSE)),0,VLOOKUP($D23,'Overall Individual'!$B$2:$J$195,8,FALSE))</f>
        <v>0</v>
      </c>
      <c r="Q23" s="177"/>
      <c r="R23" s="127">
        <f>IF(ISNA(VLOOKUP($D23,'Overall Individual'!$B$2:$J$195,9,FALSE)),0,VLOOKUP($D23,'Overall Individual'!$B$2:$J$195,9,FALSE))</f>
        <v>0</v>
      </c>
      <c r="S23" s="177"/>
      <c r="T23" s="128">
        <f>IF(ISNA(VLOOKUP($D23,'Overall Individual'!$B$2:$K$195,10,FALSE)),0,VLOOKUP($D23,'Overall Individual'!$B$2:$K$195,10,FALSE))</f>
        <v>0</v>
      </c>
      <c r="U23" s="177"/>
      <c r="V23" s="124">
        <f>IF(ISNA(VLOOKUP($D23,'Overall Individual'!$B$2:$L$195,11,FALSE)),0,VLOOKUP($D23,'Overall Individual'!$B$2:$L$195,11,FALSE))</f>
        <v>0</v>
      </c>
      <c r="W23" s="177"/>
      <c r="X23" s="124">
        <f>IF(ISNA(VLOOKUP($D23,'Overall Individual'!$B$2:$M$195,12,FALSE)),0,VLOOKUP($D23,'Overall Individual'!$B$2:$M$195,12,FALSE))</f>
        <v>0</v>
      </c>
      <c r="Y23" s="177"/>
      <c r="Z23" s="124">
        <f>IF(ISNA(VLOOKUP($D23,'Overall Individual'!$B$2:$N$195,13,FALSE)),0,VLOOKUP($D23,'Overall Individual'!$B$2:$N$195,13,FALSE))</f>
        <v>0</v>
      </c>
      <c r="AA23" s="177"/>
      <c r="AC23" s="129"/>
      <c r="AD23" s="129"/>
      <c r="AE23" s="123"/>
    </row>
    <row r="24" spans="1:31" ht="12.75" customHeight="1">
      <c r="A24" s="173"/>
      <c r="B24" s="180"/>
      <c r="C24" s="180"/>
      <c r="D24" s="117" t="s">
        <v>118</v>
      </c>
      <c r="E24" s="118">
        <f>VLOOKUP(D24,Runners!A$1:B$158,2,FALSE)</f>
        <v>190000</v>
      </c>
      <c r="F24" s="183"/>
      <c r="G24" s="186"/>
      <c r="H24" s="128">
        <f>IF(ISNA(VLOOKUP($D24,'Overall Individual'!$B$2:$J$195,4,FALSE)),0,VLOOKUP($D24,'Overall Individual'!$B$2:$J$195,4,FALSE))</f>
        <v>52</v>
      </c>
      <c r="I24" s="177"/>
      <c r="J24" s="124">
        <f>IF(ISNA(VLOOKUP($D24,'Overall Individual'!$B$2:$J$195,5,FALSE)),0,VLOOKUP($D24,'Overall Individual'!$B$2:$J$195,5,FALSE))</f>
        <v>0</v>
      </c>
      <c r="K24" s="177"/>
      <c r="L24" s="124">
        <f>IF(ISNA(VLOOKUP($D24,'Overall Individual'!$B$2:$J$195,6,FALSE)),0,VLOOKUP($D24,'Overall Individual'!$B$2:$J$195,6,FALSE))</f>
        <v>0</v>
      </c>
      <c r="M24" s="177"/>
      <c r="N24" s="125">
        <f>IF(ISNA(VLOOKUP($D24,'Overall Individual'!$B$2:$J$195,7,FALSE)),0,VLOOKUP($D24,'Overall Individual'!$B$2:$J$195,7,FALSE))</f>
        <v>0</v>
      </c>
      <c r="O24" s="189"/>
      <c r="P24" s="126">
        <f>IF(ISNA(VLOOKUP($D24,'Overall Individual'!$B$2:$J$195,8,FALSE)),0,VLOOKUP($D24,'Overall Individual'!$B$2:$J$195,8,FALSE))</f>
        <v>0</v>
      </c>
      <c r="Q24" s="177"/>
      <c r="R24" s="127">
        <f>IF(ISNA(VLOOKUP($D24,'Overall Individual'!$B$2:$J$195,9,FALSE)),0,VLOOKUP($D24,'Overall Individual'!$B$2:$J$195,9,FALSE))</f>
        <v>0</v>
      </c>
      <c r="S24" s="177"/>
      <c r="T24" s="128">
        <f>IF(ISNA(VLOOKUP($D24,'Overall Individual'!$B$2:$K$195,10,FALSE)),0,VLOOKUP($D24,'Overall Individual'!$B$2:$K$195,10,FALSE))</f>
        <v>0</v>
      </c>
      <c r="U24" s="177"/>
      <c r="V24" s="124">
        <f>IF(ISNA(VLOOKUP($D24,'Overall Individual'!$B$2:$L$195,11,FALSE)),0,VLOOKUP($D24,'Overall Individual'!$B$2:$L$195,11,FALSE))</f>
        <v>0</v>
      </c>
      <c r="W24" s="177"/>
      <c r="X24" s="124">
        <f>IF(ISNA(VLOOKUP($D24,'Overall Individual'!$B$2:$M$195,12,FALSE)),0,VLOOKUP($D24,'Overall Individual'!$B$2:$M$195,12,FALSE))</f>
        <v>0</v>
      </c>
      <c r="Y24" s="177"/>
      <c r="Z24" s="124">
        <f>IF(ISNA(VLOOKUP($D24,'Overall Individual'!$B$2:$N$195,13,FALSE)),0,VLOOKUP($D24,'Overall Individual'!$B$2:$N$195,13,FALSE))</f>
        <v>0</v>
      </c>
      <c r="AA24" s="177"/>
      <c r="AC24" s="129"/>
      <c r="AD24" s="123"/>
      <c r="AE24" s="123"/>
    </row>
    <row r="25" spans="1:31" ht="12.75" customHeight="1">
      <c r="A25" s="173"/>
      <c r="B25" s="180"/>
      <c r="C25" s="180"/>
      <c r="D25" s="117" t="s">
        <v>155</v>
      </c>
      <c r="E25" s="118">
        <f>VLOOKUP(D25,Runners!A$1:B$158,2,FALSE)</f>
        <v>225000</v>
      </c>
      <c r="F25" s="183"/>
      <c r="G25" s="186"/>
      <c r="H25" s="128">
        <f>IF(ISNA(VLOOKUP($D25,'Overall Individual'!$B$2:$J$195,4,FALSE)),0,VLOOKUP($D25,'Overall Individual'!$B$2:$J$195,4,FALSE))</f>
        <v>60</v>
      </c>
      <c r="I25" s="177"/>
      <c r="J25" s="124">
        <f>IF(ISNA(VLOOKUP($D25,'Overall Individual'!$B$2:$J$195,5,FALSE)),0,VLOOKUP($D25,'Overall Individual'!$B$2:$J$195,5,FALSE))</f>
        <v>0</v>
      </c>
      <c r="K25" s="177"/>
      <c r="L25" s="124">
        <f>IF(ISNA(VLOOKUP($D25,'Overall Individual'!$B$2:$J$195,6,FALSE)),0,VLOOKUP($D25,'Overall Individual'!$B$2:$J$195,6,FALSE))</f>
        <v>0</v>
      </c>
      <c r="M25" s="177"/>
      <c r="N25" s="125">
        <f>IF(ISNA(VLOOKUP($D25,'Overall Individual'!$B$2:$J$195,7,FALSE)),0,VLOOKUP($D25,'Overall Individual'!$B$2:$J$195,7,FALSE))</f>
        <v>0</v>
      </c>
      <c r="O25" s="189"/>
      <c r="P25" s="126">
        <f>IF(ISNA(VLOOKUP($D25,'Overall Individual'!$B$2:$J$195,8,FALSE)),0,VLOOKUP($D25,'Overall Individual'!$B$2:$J$195,8,FALSE))</f>
        <v>0</v>
      </c>
      <c r="Q25" s="177"/>
      <c r="R25" s="127">
        <f>IF(ISNA(VLOOKUP($D25,'Overall Individual'!$B$2:$J$195,9,FALSE)),0,VLOOKUP($D25,'Overall Individual'!$B$2:$J$195,9,FALSE))</f>
        <v>0</v>
      </c>
      <c r="S25" s="177"/>
      <c r="T25" s="128">
        <f>IF(ISNA(VLOOKUP($D25,'Overall Individual'!$B$2:$K$195,10,FALSE)),0,VLOOKUP($D25,'Overall Individual'!$B$2:$K$195,10,FALSE))</f>
        <v>0</v>
      </c>
      <c r="U25" s="177"/>
      <c r="V25" s="124">
        <f>IF(ISNA(VLOOKUP($D25,'Overall Individual'!$B$2:$L$195,11,FALSE)),0,VLOOKUP($D25,'Overall Individual'!$B$2:$L$195,11,FALSE))</f>
        <v>0</v>
      </c>
      <c r="W25" s="177"/>
      <c r="X25" s="124">
        <f>IF(ISNA(VLOOKUP($D25,'Overall Individual'!$B$2:$M$195,12,FALSE)),0,VLOOKUP($D25,'Overall Individual'!$B$2:$M$195,12,FALSE))</f>
        <v>0</v>
      </c>
      <c r="Y25" s="177"/>
      <c r="Z25" s="124">
        <f>IF(ISNA(VLOOKUP($D25,'Overall Individual'!$B$2:$N$195,13,FALSE)),0,VLOOKUP($D25,'Overall Individual'!$B$2:$N$195,13,FALSE))</f>
        <v>0</v>
      </c>
      <c r="AA25" s="177"/>
      <c r="AC25" s="129"/>
      <c r="AD25" s="123"/>
      <c r="AE25" s="123"/>
    </row>
    <row r="26" spans="1:31" ht="12.75" customHeight="1" thickBot="1">
      <c r="A26" s="173"/>
      <c r="B26" s="181"/>
      <c r="C26" s="181"/>
      <c r="D26" s="138" t="s">
        <v>8</v>
      </c>
      <c r="E26" s="130">
        <f>VLOOKUP(D26,Runners!A$1:B$158,2,FALSE)</f>
        <v>130000</v>
      </c>
      <c r="F26" s="184"/>
      <c r="G26" s="187"/>
      <c r="H26" s="135">
        <f>IF(ISNA(VLOOKUP($D26,'Overall Individual'!$B$2:$J$195,4,FALSE)),0,VLOOKUP($D26,'Overall Individual'!$B$2:$J$195,4,FALSE))</f>
        <v>0</v>
      </c>
      <c r="I26" s="178"/>
      <c r="J26" s="131">
        <f>IF(ISNA(VLOOKUP($D26,'Overall Individual'!$B$2:$J$195,5,FALSE)),0,VLOOKUP($D26,'Overall Individual'!$B$2:$J$195,5,FALSE))</f>
        <v>0</v>
      </c>
      <c r="K26" s="178"/>
      <c r="L26" s="131">
        <f>IF(ISNA(VLOOKUP($D26,'Overall Individual'!$B$2:$J$195,6,FALSE)),0,VLOOKUP($D26,'Overall Individual'!$B$2:$J$195,6,FALSE))</f>
        <v>0</v>
      </c>
      <c r="M26" s="178"/>
      <c r="N26" s="132">
        <f>IF(ISNA(VLOOKUP($D26,'Overall Individual'!$B$2:$J$195,7,FALSE)),0,VLOOKUP($D26,'Overall Individual'!$B$2:$J$195,7,FALSE))</f>
        <v>0</v>
      </c>
      <c r="O26" s="190"/>
      <c r="P26" s="133">
        <f>IF(ISNA(VLOOKUP($D26,'Overall Individual'!$B$2:$J$195,8,FALSE)),0,VLOOKUP($D26,'Overall Individual'!$B$2:$J$195,8,FALSE))</f>
        <v>0</v>
      </c>
      <c r="Q26" s="178"/>
      <c r="R26" s="134">
        <f>IF(ISNA(VLOOKUP($D26,'Overall Individual'!$B$2:$J$195,9,FALSE)),0,VLOOKUP($D26,'Overall Individual'!$B$2:$J$195,9,FALSE))</f>
        <v>0</v>
      </c>
      <c r="S26" s="178"/>
      <c r="T26" s="135">
        <f>IF(ISNA(VLOOKUP($D26,'Overall Individual'!$B$2:$K$195,10,FALSE)),0,VLOOKUP($D26,'Overall Individual'!$B$2:$K$195,10,FALSE))</f>
        <v>0</v>
      </c>
      <c r="U26" s="178"/>
      <c r="V26" s="131">
        <f>IF(ISNA(VLOOKUP($D26,'Overall Individual'!$B$2:$L$195,11,FALSE)),0,VLOOKUP($D26,'Overall Individual'!$B$2:$L$195,11,FALSE))</f>
        <v>0</v>
      </c>
      <c r="W26" s="178"/>
      <c r="X26" s="131">
        <f>IF(ISNA(VLOOKUP($D26,'Overall Individual'!$B$2:$M$195,12,FALSE)),0,VLOOKUP($D26,'Overall Individual'!$B$2:$M$195,12,FALSE))</f>
        <v>0</v>
      </c>
      <c r="Y26" s="178"/>
      <c r="Z26" s="131">
        <f>IF(ISNA(VLOOKUP($D26,'Overall Individual'!$B$2:$N$195,13,FALSE)),0,VLOOKUP($D26,'Overall Individual'!$B$2:$N$195,13,FALSE))</f>
        <v>0</v>
      </c>
      <c r="AA26" s="178"/>
      <c r="AC26" s="123"/>
      <c r="AD26" s="123"/>
      <c r="AE26" s="123"/>
    </row>
    <row r="27" spans="1:31" ht="12.75" customHeight="1" thickTop="1">
      <c r="A27" s="173">
        <v>6</v>
      </c>
      <c r="B27" s="179" t="s">
        <v>69</v>
      </c>
      <c r="C27" s="179" t="s">
        <v>68</v>
      </c>
      <c r="D27" s="136" t="s">
        <v>5</v>
      </c>
      <c r="E27" s="118">
        <f>VLOOKUP(D27,Runners!A$1:B$158,2,FALSE)</f>
        <v>190000</v>
      </c>
      <c r="F27" s="182">
        <f>SUM(E27:E31)</f>
        <v>995000</v>
      </c>
      <c r="G27" s="185"/>
      <c r="H27" s="121">
        <f>IF(ISNA(VLOOKUP($D27,'Overall Individual'!$B$2:$J$195,4,FALSE)),0,VLOOKUP($D27,'Overall Individual'!$B$2:$J$195,4,FALSE))</f>
        <v>37</v>
      </c>
      <c r="I27" s="176">
        <f>SUM(H27:H31)</f>
        <v>328</v>
      </c>
      <c r="J27" s="120">
        <f>IF(ISNA(VLOOKUP($D27,'Overall Individual'!$B$2:$J$195,5,FALSE)),0,VLOOKUP($D27,'Overall Individual'!$B$2:$J$195,5,FALSE))</f>
        <v>0</v>
      </c>
      <c r="K27" s="176">
        <f>SUM(J27:J31)</f>
        <v>0</v>
      </c>
      <c r="L27" s="120">
        <f>IF(ISNA(VLOOKUP($D27,'Overall Individual'!$B$2:$J$195,6,FALSE)),0,VLOOKUP($D27,'Overall Individual'!$B$2:$J$195,6,FALSE))</f>
        <v>0</v>
      </c>
      <c r="M27" s="176">
        <f>SUM(L27:L31)</f>
        <v>0</v>
      </c>
      <c r="N27" s="137">
        <f>IF(ISNA(VLOOKUP($D27,'Overall Individual'!$B$2:$J$195,7,FALSE)),0,VLOOKUP($D27,'Overall Individual'!$B$2:$J$195,7,FALSE))</f>
        <v>0</v>
      </c>
      <c r="O27" s="188">
        <f>SUM(N27:N31)</f>
        <v>0</v>
      </c>
      <c r="P27" s="120">
        <f>IF(ISNA(VLOOKUP($D27,'Overall Individual'!$B$2:$J$195,8,FALSE)),0,VLOOKUP($D27,'Overall Individual'!$B$2:$J$195,8,FALSE))</f>
        <v>0</v>
      </c>
      <c r="Q27" s="176">
        <f>SUM(P27:P31)</f>
        <v>0</v>
      </c>
      <c r="R27" s="119">
        <f>IF(ISNA(VLOOKUP($D27,'Overall Individual'!$B$2:$J$195,9,FALSE)),0,VLOOKUP($D27,'Overall Individual'!$B$2:$J$195,9,FALSE))</f>
        <v>0</v>
      </c>
      <c r="S27" s="176">
        <f>SUM(R27:R31)</f>
        <v>0</v>
      </c>
      <c r="T27" s="121">
        <f>IF(ISNA(VLOOKUP($D27,'Overall Individual'!$B$2:$K$195,10,FALSE)),0,VLOOKUP($D27,'Overall Individual'!$B$2:$K$195,10,FALSE))</f>
        <v>0</v>
      </c>
      <c r="U27" s="176">
        <f>SUM(T27:T31)</f>
        <v>0</v>
      </c>
      <c r="V27" s="120">
        <f>IF(ISNA(VLOOKUP($D27,'Overall Individual'!$B$2:$L$195,11,FALSE)),0,VLOOKUP($D27,'Overall Individual'!$B$2:$L$195,11,FALSE))</f>
        <v>0</v>
      </c>
      <c r="W27" s="176">
        <f>SUM(V27:V31)</f>
        <v>0</v>
      </c>
      <c r="X27" s="120">
        <f>IF(ISNA(VLOOKUP($D27,'Overall Individual'!$B$2:$M$195,12,FALSE)),0,VLOOKUP($D27,'Overall Individual'!$B$2:$M$195,12,FALSE))</f>
        <v>0</v>
      </c>
      <c r="Y27" s="176">
        <f>SUM(X27:X31)</f>
        <v>0</v>
      </c>
      <c r="Z27" s="120">
        <f>IF(ISNA(VLOOKUP($D27,'Overall Individual'!$B$2:$N$195,13,FALSE)),0,VLOOKUP($D27,'Overall Individual'!$B$2:$N$195,13,FALSE))</f>
        <v>0</v>
      </c>
      <c r="AA27" s="176">
        <f>SUM(Z27:Z31)</f>
        <v>0</v>
      </c>
      <c r="AC27" s="123"/>
      <c r="AD27" s="123"/>
      <c r="AE27" s="123"/>
    </row>
    <row r="28" spans="1:31" ht="12.75" customHeight="1">
      <c r="A28" s="173"/>
      <c r="B28" s="180"/>
      <c r="C28" s="180"/>
      <c r="D28" s="117" t="s">
        <v>120</v>
      </c>
      <c r="E28" s="118">
        <f>VLOOKUP(D28,Runners!A$1:B$158,2,FALSE)</f>
        <v>210000</v>
      </c>
      <c r="F28" s="183"/>
      <c r="G28" s="186"/>
      <c r="H28" s="128">
        <f>IF(ISNA(VLOOKUP($D28,'Overall Individual'!$B$2:$J$195,4,FALSE)),0,VLOOKUP($D28,'Overall Individual'!$B$2:$J$195,4,FALSE))</f>
        <v>99</v>
      </c>
      <c r="I28" s="177"/>
      <c r="J28" s="124">
        <f>IF(ISNA(VLOOKUP($D28,'Overall Individual'!$B$2:$J$195,5,FALSE)),0,VLOOKUP($D28,'Overall Individual'!$B$2:$J$195,5,FALSE))</f>
        <v>0</v>
      </c>
      <c r="K28" s="177"/>
      <c r="L28" s="124">
        <f>IF(ISNA(VLOOKUP($D28,'Overall Individual'!$B$2:$J$195,6,FALSE)),0,VLOOKUP($D28,'Overall Individual'!$B$2:$J$195,6,FALSE))</f>
        <v>0</v>
      </c>
      <c r="M28" s="177"/>
      <c r="N28" s="125">
        <f>IF(ISNA(VLOOKUP($D28,'Overall Individual'!$B$2:$J$195,7,FALSE)),0,VLOOKUP($D28,'Overall Individual'!$B$2:$J$195,7,FALSE))</f>
        <v>0</v>
      </c>
      <c r="O28" s="189"/>
      <c r="P28" s="126">
        <f>IF(ISNA(VLOOKUP($D28,'Overall Individual'!$B$2:$J$195,8,FALSE)),0,VLOOKUP($D28,'Overall Individual'!$B$2:$J$195,8,FALSE))</f>
        <v>0</v>
      </c>
      <c r="Q28" s="177"/>
      <c r="R28" s="127">
        <f>IF(ISNA(VLOOKUP($D28,'Overall Individual'!$B$2:$J$195,9,FALSE)),0,VLOOKUP($D28,'Overall Individual'!$B$2:$J$195,9,FALSE))</f>
        <v>0</v>
      </c>
      <c r="S28" s="177"/>
      <c r="T28" s="128">
        <f>IF(ISNA(VLOOKUP($D28,'Overall Individual'!$B$2:$K$195,10,FALSE)),0,VLOOKUP($D28,'Overall Individual'!$B$2:$K$195,10,FALSE))</f>
        <v>0</v>
      </c>
      <c r="U28" s="177"/>
      <c r="V28" s="124">
        <f>IF(ISNA(VLOOKUP($D28,'Overall Individual'!$B$2:$L$195,11,FALSE)),0,VLOOKUP($D28,'Overall Individual'!$B$2:$L$195,11,FALSE))</f>
        <v>0</v>
      </c>
      <c r="W28" s="177"/>
      <c r="X28" s="124">
        <f>IF(ISNA(VLOOKUP($D28,'Overall Individual'!$B$2:$M$195,12,FALSE)),0,VLOOKUP($D28,'Overall Individual'!$B$2:$M$195,12,FALSE))</f>
        <v>0</v>
      </c>
      <c r="Y28" s="177"/>
      <c r="Z28" s="124">
        <f>IF(ISNA(VLOOKUP($D28,'Overall Individual'!$B$2:$N$195,13,FALSE)),0,VLOOKUP($D28,'Overall Individual'!$B$2:$N$195,13,FALSE))</f>
        <v>0</v>
      </c>
      <c r="AA28" s="177"/>
      <c r="AC28" s="123"/>
      <c r="AD28" s="123"/>
      <c r="AE28" s="123"/>
    </row>
    <row r="29" spans="1:31" ht="12.75" customHeight="1">
      <c r="A29" s="173"/>
      <c r="B29" s="180"/>
      <c r="C29" s="180"/>
      <c r="D29" s="117" t="s">
        <v>12</v>
      </c>
      <c r="E29" s="118">
        <f>VLOOKUP(D29,Runners!A$1:B$158,2,FALSE)</f>
        <v>250000</v>
      </c>
      <c r="F29" s="183"/>
      <c r="G29" s="186"/>
      <c r="H29" s="128">
        <f>IF(ISNA(VLOOKUP($D29,'Overall Individual'!$B$2:$J$195,4,FALSE)),0,VLOOKUP($D29,'Overall Individual'!$B$2:$J$195,4,FALSE))</f>
        <v>97</v>
      </c>
      <c r="I29" s="177"/>
      <c r="J29" s="124">
        <f>IF(ISNA(VLOOKUP($D29,'Overall Individual'!$B$2:$J$195,5,FALSE)),0,VLOOKUP($D29,'Overall Individual'!$B$2:$J$195,5,FALSE))</f>
        <v>0</v>
      </c>
      <c r="K29" s="177"/>
      <c r="L29" s="124">
        <f>IF(ISNA(VLOOKUP($D29,'Overall Individual'!$B$2:$J$195,6,FALSE)),0,VLOOKUP($D29,'Overall Individual'!$B$2:$J$195,6,FALSE))</f>
        <v>0</v>
      </c>
      <c r="M29" s="177"/>
      <c r="N29" s="125">
        <f>IF(ISNA(VLOOKUP($D29,'Overall Individual'!$B$2:$J$195,7,FALSE)),0,VLOOKUP($D29,'Overall Individual'!$B$2:$J$195,7,FALSE))</f>
        <v>0</v>
      </c>
      <c r="O29" s="189"/>
      <c r="P29" s="126">
        <f>IF(ISNA(VLOOKUP($D29,'Overall Individual'!$B$2:$J$195,8,FALSE)),0,VLOOKUP($D29,'Overall Individual'!$B$2:$J$195,8,FALSE))</f>
        <v>0</v>
      </c>
      <c r="Q29" s="177"/>
      <c r="R29" s="127">
        <f>IF(ISNA(VLOOKUP($D29,'Overall Individual'!$B$2:$J$195,9,FALSE)),0,VLOOKUP($D29,'Overall Individual'!$B$2:$J$195,9,FALSE))</f>
        <v>0</v>
      </c>
      <c r="S29" s="177"/>
      <c r="T29" s="128">
        <f>IF(ISNA(VLOOKUP($D29,'Overall Individual'!$B$2:$K$195,10,FALSE)),0,VLOOKUP($D29,'Overall Individual'!$B$2:$K$195,10,FALSE))</f>
        <v>0</v>
      </c>
      <c r="U29" s="177"/>
      <c r="V29" s="124">
        <f>IF(ISNA(VLOOKUP($D29,'Overall Individual'!$B$2:$L$195,11,FALSE)),0,VLOOKUP($D29,'Overall Individual'!$B$2:$L$195,11,FALSE))</f>
        <v>0</v>
      </c>
      <c r="W29" s="177"/>
      <c r="X29" s="124">
        <f>IF(ISNA(VLOOKUP($D29,'Overall Individual'!$B$2:$M$195,12,FALSE)),0,VLOOKUP($D29,'Overall Individual'!$B$2:$M$195,12,FALSE))</f>
        <v>0</v>
      </c>
      <c r="Y29" s="177"/>
      <c r="Z29" s="124">
        <f>IF(ISNA(VLOOKUP($D29,'Overall Individual'!$B$2:$N$195,13,FALSE)),0,VLOOKUP($D29,'Overall Individual'!$B$2:$N$195,13,FALSE))</f>
        <v>0</v>
      </c>
      <c r="AA29" s="177"/>
      <c r="AC29" s="123"/>
      <c r="AD29" s="123"/>
      <c r="AE29" s="123"/>
    </row>
    <row r="30" spans="1:31" ht="12.75" customHeight="1">
      <c r="A30" s="173"/>
      <c r="B30" s="180"/>
      <c r="C30" s="180"/>
      <c r="D30" s="117" t="s">
        <v>8</v>
      </c>
      <c r="E30" s="118">
        <f>VLOOKUP(D30,Runners!A$1:B$158,2,FALSE)</f>
        <v>130000</v>
      </c>
      <c r="F30" s="183"/>
      <c r="G30" s="186"/>
      <c r="H30" s="128">
        <f>IF(ISNA(VLOOKUP($D30,'Overall Individual'!$B$2:$J$195,4,FALSE)),0,VLOOKUP($D30,'Overall Individual'!$B$2:$J$195,4,FALSE))</f>
        <v>0</v>
      </c>
      <c r="I30" s="177"/>
      <c r="J30" s="124">
        <f>IF(ISNA(VLOOKUP($D30,'Overall Individual'!$B$2:$J$195,5,FALSE)),0,VLOOKUP($D30,'Overall Individual'!$B$2:$J$195,5,FALSE))</f>
        <v>0</v>
      </c>
      <c r="K30" s="177"/>
      <c r="L30" s="124">
        <f>IF(ISNA(VLOOKUP($D30,'Overall Individual'!$B$2:$J$195,6,FALSE)),0,VLOOKUP($D30,'Overall Individual'!$B$2:$J$195,6,FALSE))</f>
        <v>0</v>
      </c>
      <c r="M30" s="177"/>
      <c r="N30" s="125">
        <f>IF(ISNA(VLOOKUP($D30,'Overall Individual'!$B$2:$J$195,7,FALSE)),0,VLOOKUP($D30,'Overall Individual'!$B$2:$J$195,7,FALSE))</f>
        <v>0</v>
      </c>
      <c r="O30" s="189"/>
      <c r="P30" s="126">
        <f>IF(ISNA(VLOOKUP($D30,'Overall Individual'!$B$2:$J$195,8,FALSE)),0,VLOOKUP($D30,'Overall Individual'!$B$2:$J$195,8,FALSE))</f>
        <v>0</v>
      </c>
      <c r="Q30" s="177"/>
      <c r="R30" s="127">
        <f>IF(ISNA(VLOOKUP($D30,'Overall Individual'!$B$2:$J$195,9,FALSE)),0,VLOOKUP($D30,'Overall Individual'!$B$2:$J$195,9,FALSE))</f>
        <v>0</v>
      </c>
      <c r="S30" s="177"/>
      <c r="T30" s="128">
        <f>IF(ISNA(VLOOKUP($D30,'Overall Individual'!$B$2:$K$195,10,FALSE)),0,VLOOKUP($D30,'Overall Individual'!$B$2:$K$195,10,FALSE))</f>
        <v>0</v>
      </c>
      <c r="U30" s="177"/>
      <c r="V30" s="124">
        <f>IF(ISNA(VLOOKUP($D30,'Overall Individual'!$B$2:$L$195,11,FALSE)),0,VLOOKUP($D30,'Overall Individual'!$B$2:$L$195,11,FALSE))</f>
        <v>0</v>
      </c>
      <c r="W30" s="177"/>
      <c r="X30" s="124">
        <f>IF(ISNA(VLOOKUP($D30,'Overall Individual'!$B$2:$M$195,12,FALSE)),0,VLOOKUP($D30,'Overall Individual'!$B$2:$M$195,12,FALSE))</f>
        <v>0</v>
      </c>
      <c r="Y30" s="177"/>
      <c r="Z30" s="124">
        <f>IF(ISNA(VLOOKUP($D30,'Overall Individual'!$B$2:$N$195,13,FALSE)),0,VLOOKUP($D30,'Overall Individual'!$B$2:$N$195,13,FALSE))</f>
        <v>0</v>
      </c>
      <c r="AA30" s="177"/>
      <c r="AC30" s="123"/>
      <c r="AD30" s="123"/>
      <c r="AE30" s="123"/>
    </row>
    <row r="31" spans="1:31" ht="12.75" customHeight="1" thickBot="1">
      <c r="A31" s="173"/>
      <c r="B31" s="181"/>
      <c r="C31" s="181"/>
      <c r="D31" s="138" t="s">
        <v>58</v>
      </c>
      <c r="E31" s="118">
        <f>VLOOKUP(D31,Runners!A$1:B$158,2,FALSE)</f>
        <v>215000</v>
      </c>
      <c r="F31" s="184"/>
      <c r="G31" s="187"/>
      <c r="H31" s="135">
        <f>IF(ISNA(VLOOKUP($D31,'Overall Individual'!$B$2:$J$195,4,FALSE)),0,VLOOKUP($D31,'Overall Individual'!$B$2:$J$195,4,FALSE))</f>
        <v>95</v>
      </c>
      <c r="I31" s="178"/>
      <c r="J31" s="131">
        <f>IF(ISNA(VLOOKUP($D31,'Overall Individual'!$B$2:$J$195,5,FALSE)),0,VLOOKUP($D31,'Overall Individual'!$B$2:$J$195,5,FALSE))</f>
        <v>0</v>
      </c>
      <c r="K31" s="178"/>
      <c r="L31" s="131">
        <f>IF(ISNA(VLOOKUP($D31,'Overall Individual'!$B$2:$J$195,6,FALSE)),0,VLOOKUP($D31,'Overall Individual'!$B$2:$J$195,6,FALSE))</f>
        <v>0</v>
      </c>
      <c r="M31" s="178"/>
      <c r="N31" s="132">
        <f>IF(ISNA(VLOOKUP($D31,'Overall Individual'!$B$2:$J$195,7,FALSE)),0,VLOOKUP($D31,'Overall Individual'!$B$2:$J$195,7,FALSE))</f>
        <v>0</v>
      </c>
      <c r="O31" s="190"/>
      <c r="P31" s="133">
        <f>IF(ISNA(VLOOKUP($D31,'Overall Individual'!$B$2:$J$195,8,FALSE)),0,VLOOKUP($D31,'Overall Individual'!$B$2:$J$195,8,FALSE))</f>
        <v>0</v>
      </c>
      <c r="Q31" s="178"/>
      <c r="R31" s="134">
        <f>IF(ISNA(VLOOKUP($D31,'Overall Individual'!$B$2:$J$195,9,FALSE)),0,VLOOKUP($D31,'Overall Individual'!$B$2:$J$195,9,FALSE))</f>
        <v>0</v>
      </c>
      <c r="S31" s="178"/>
      <c r="T31" s="135">
        <f>IF(ISNA(VLOOKUP($D31,'Overall Individual'!$B$2:$K$195,10,FALSE)),0,VLOOKUP($D31,'Overall Individual'!$B$2:$K$195,10,FALSE))</f>
        <v>0</v>
      </c>
      <c r="U31" s="178"/>
      <c r="V31" s="131">
        <f>IF(ISNA(VLOOKUP($D31,'Overall Individual'!$B$2:$L$195,11,FALSE)),0,VLOOKUP($D31,'Overall Individual'!$B$2:$L$195,11,FALSE))</f>
        <v>0</v>
      </c>
      <c r="W31" s="178"/>
      <c r="X31" s="131">
        <f>IF(ISNA(VLOOKUP($D31,'Overall Individual'!$B$2:$M$195,12,FALSE)),0,VLOOKUP($D31,'Overall Individual'!$B$2:$M$195,12,FALSE))</f>
        <v>0</v>
      </c>
      <c r="Y31" s="178"/>
      <c r="Z31" s="131">
        <f>IF(ISNA(VLOOKUP($D31,'Overall Individual'!$B$2:$N$195,13,FALSE)),0,VLOOKUP($D31,'Overall Individual'!$B$2:$N$195,13,FALSE))</f>
        <v>0</v>
      </c>
      <c r="AA31" s="178"/>
      <c r="AC31" s="123"/>
      <c r="AD31" s="123"/>
      <c r="AE31" s="123"/>
    </row>
    <row r="32" spans="1:31" ht="12.75" customHeight="1" thickTop="1">
      <c r="A32" s="173">
        <v>7</v>
      </c>
      <c r="B32" s="179" t="s">
        <v>231</v>
      </c>
      <c r="C32" s="179" t="s">
        <v>17</v>
      </c>
      <c r="D32" s="136" t="s">
        <v>230</v>
      </c>
      <c r="E32" s="118">
        <f>VLOOKUP(D32,Runners!A$1:B$158,2,FALSE)</f>
        <v>210000</v>
      </c>
      <c r="F32" s="182">
        <f>SUM(E32:E36)</f>
        <v>910000</v>
      </c>
      <c r="G32" s="185">
        <v>3</v>
      </c>
      <c r="H32" s="121">
        <f>IF(ISNA(VLOOKUP($D32,'Overall Individual'!$B$2:$J$195,4,FALSE)),0,VLOOKUP($D32,'Overall Individual'!$B$2:$J$195,4,FALSE))</f>
        <v>0</v>
      </c>
      <c r="I32" s="176">
        <f>SUM(H32:H36)</f>
        <v>296</v>
      </c>
      <c r="J32" s="120">
        <f>IF(ISNA(VLOOKUP($D32,'Overall Individual'!$B$2:$J$195,5,FALSE)),0,VLOOKUP($D32,'Overall Individual'!$B$2:$J$195,5,FALSE))</f>
        <v>0</v>
      </c>
      <c r="K32" s="176">
        <f>SUM(J32:J36)</f>
        <v>0</v>
      </c>
      <c r="L32" s="120">
        <f>IF(ISNA(VLOOKUP($D32,'Overall Individual'!$B$2:$J$195,6,FALSE)),0,VLOOKUP($D32,'Overall Individual'!$B$2:$J$195,6,FALSE))</f>
        <v>0</v>
      </c>
      <c r="M32" s="176">
        <f>SUM(L32:L36)</f>
        <v>0</v>
      </c>
      <c r="N32" s="137">
        <f>IF(ISNA(VLOOKUP($D32,'Overall Individual'!$B$2:$J$195,7,FALSE)),0,VLOOKUP($D32,'Overall Individual'!$B$2:$J$195,7,FALSE))</f>
        <v>0</v>
      </c>
      <c r="O32" s="188">
        <f>SUM(N32:N36)</f>
        <v>0</v>
      </c>
      <c r="P32" s="120">
        <f>IF(ISNA(VLOOKUP($D32,'Overall Individual'!$B$2:$J$195,8,FALSE)),0,VLOOKUP($D32,'Overall Individual'!$B$2:$J$195,8,FALSE))</f>
        <v>0</v>
      </c>
      <c r="Q32" s="176">
        <f>SUM(P32:P36)</f>
        <v>0</v>
      </c>
      <c r="R32" s="119">
        <f>IF(ISNA(VLOOKUP($D32,'Overall Individual'!$B$2:$J$195,9,FALSE)),0,VLOOKUP($D32,'Overall Individual'!$B$2:$J$195,9,FALSE))</f>
        <v>0</v>
      </c>
      <c r="S32" s="176">
        <f>SUM(R32:R36)</f>
        <v>0</v>
      </c>
      <c r="T32" s="121">
        <f>IF(ISNA(VLOOKUP($D32,'Overall Individual'!$B$2:$K$195,10,FALSE)),0,VLOOKUP($D32,'Overall Individual'!$B$2:$K$195,10,FALSE))</f>
        <v>0</v>
      </c>
      <c r="U32" s="176">
        <f>SUM(T32:T36)</f>
        <v>0</v>
      </c>
      <c r="V32" s="120">
        <f>IF(ISNA(VLOOKUP($D32,'Overall Individual'!$B$2:$L$195,11,FALSE)),0,VLOOKUP($D32,'Overall Individual'!$B$2:$L$195,11,FALSE))</f>
        <v>0</v>
      </c>
      <c r="W32" s="176">
        <f>SUM(V32:V36)</f>
        <v>0</v>
      </c>
      <c r="X32" s="120">
        <f>IF(ISNA(VLOOKUP($D32,'Overall Individual'!$B$2:$M$195,12,FALSE)),0,VLOOKUP($D32,'Overall Individual'!$B$2:$M$195,12,FALSE))</f>
        <v>0</v>
      </c>
      <c r="Y32" s="176">
        <f>SUM(X32:X36)</f>
        <v>0</v>
      </c>
      <c r="Z32" s="120">
        <f>IF(ISNA(VLOOKUP($D32,'Overall Individual'!$B$2:$N$195,13,FALSE)),0,VLOOKUP($D32,'Overall Individual'!$B$2:$N$195,13,FALSE))</f>
        <v>0</v>
      </c>
      <c r="AA32" s="176">
        <f>SUM(Z32:Z36)</f>
        <v>0</v>
      </c>
      <c r="AC32" s="123"/>
      <c r="AD32" s="129"/>
      <c r="AE32" s="123"/>
    </row>
    <row r="33" spans="1:31" ht="12.75" customHeight="1">
      <c r="A33" s="173"/>
      <c r="B33" s="180"/>
      <c r="C33" s="180"/>
      <c r="D33" s="139" t="s">
        <v>226</v>
      </c>
      <c r="E33" s="118">
        <f>VLOOKUP(D33,Runners!A$1:B$158,2,FALSE)</f>
        <v>130000</v>
      </c>
      <c r="F33" s="183"/>
      <c r="G33" s="186"/>
      <c r="H33" s="128">
        <f>IF(ISNA(VLOOKUP($D33,'Overall Individual'!$B$2:$J$195,4,FALSE)),0,VLOOKUP($D33,'Overall Individual'!$B$2:$J$195,4,FALSE))</f>
        <v>81</v>
      </c>
      <c r="I33" s="177"/>
      <c r="J33" s="124">
        <f>IF(ISNA(VLOOKUP($D33,'Overall Individual'!$B$2:$J$195,5,FALSE)),0,VLOOKUP($D33,'Overall Individual'!$B$2:$J$195,5,FALSE))</f>
        <v>0</v>
      </c>
      <c r="K33" s="177"/>
      <c r="L33" s="124">
        <f>IF(ISNA(VLOOKUP($D33,'Overall Individual'!$B$2:$J$195,6,FALSE)),0,VLOOKUP($D33,'Overall Individual'!$B$2:$J$195,6,FALSE))</f>
        <v>0</v>
      </c>
      <c r="M33" s="177"/>
      <c r="N33" s="125">
        <f>IF(ISNA(VLOOKUP($D33,'Overall Individual'!$B$2:$J$195,7,FALSE)),0,VLOOKUP($D33,'Overall Individual'!$B$2:$J$195,7,FALSE))</f>
        <v>0</v>
      </c>
      <c r="O33" s="189"/>
      <c r="P33" s="126">
        <f>IF(ISNA(VLOOKUP($D33,'Overall Individual'!$B$2:$J$195,8,FALSE)),0,VLOOKUP($D33,'Overall Individual'!$B$2:$J$195,8,FALSE))</f>
        <v>0</v>
      </c>
      <c r="Q33" s="177"/>
      <c r="R33" s="127">
        <f>IF(ISNA(VLOOKUP($D33,'Overall Individual'!$B$2:$J$195,9,FALSE)),0,VLOOKUP($D33,'Overall Individual'!$B$2:$J$195,9,FALSE))</f>
        <v>0</v>
      </c>
      <c r="S33" s="177"/>
      <c r="T33" s="128">
        <f>IF(ISNA(VLOOKUP($D33,'Overall Individual'!$B$2:$K$195,10,FALSE)),0,VLOOKUP($D33,'Overall Individual'!$B$2:$K$195,10,FALSE))</f>
        <v>0</v>
      </c>
      <c r="U33" s="177"/>
      <c r="V33" s="124">
        <f>IF(ISNA(VLOOKUP($D33,'Overall Individual'!$B$2:$L$195,11,FALSE)),0,VLOOKUP($D33,'Overall Individual'!$B$2:$L$195,11,FALSE))</f>
        <v>0</v>
      </c>
      <c r="W33" s="177"/>
      <c r="X33" s="124">
        <f>IF(ISNA(VLOOKUP($D33,'Overall Individual'!$B$2:$M$195,12,FALSE)),0,VLOOKUP($D33,'Overall Individual'!$B$2:$M$195,12,FALSE))</f>
        <v>0</v>
      </c>
      <c r="Y33" s="177"/>
      <c r="Z33" s="124">
        <f>IF(ISNA(VLOOKUP($D33,'Overall Individual'!$B$2:$N$195,13,FALSE)),0,VLOOKUP($D33,'Overall Individual'!$B$2:$N$195,13,FALSE))</f>
        <v>0</v>
      </c>
      <c r="AA33" s="177"/>
      <c r="AC33" s="123"/>
      <c r="AD33" s="123"/>
      <c r="AE33" s="123"/>
    </row>
    <row r="34" spans="1:31" ht="12.75" customHeight="1">
      <c r="A34" s="173"/>
      <c r="B34" s="180"/>
      <c r="C34" s="180"/>
      <c r="D34" s="117" t="s">
        <v>227</v>
      </c>
      <c r="E34" s="118">
        <f>VLOOKUP(D34,Runners!A$1:B$158,2,FALSE)</f>
        <v>190000</v>
      </c>
      <c r="F34" s="183"/>
      <c r="G34" s="186"/>
      <c r="H34" s="128">
        <f>IF(ISNA(VLOOKUP($D34,'Overall Individual'!$B$2:$J$195,4,FALSE)),0,VLOOKUP($D34,'Overall Individual'!$B$2:$J$195,4,FALSE))</f>
        <v>37</v>
      </c>
      <c r="I34" s="177"/>
      <c r="J34" s="124">
        <f>IF(ISNA(VLOOKUP($D34,'Overall Individual'!$B$2:$J$195,5,FALSE)),0,VLOOKUP($D34,'Overall Individual'!$B$2:$J$195,5,FALSE))</f>
        <v>0</v>
      </c>
      <c r="K34" s="177"/>
      <c r="L34" s="124">
        <f>IF(ISNA(VLOOKUP($D34,'Overall Individual'!$B$2:$J$195,6,FALSE)),0,VLOOKUP($D34,'Overall Individual'!$B$2:$J$195,6,FALSE))</f>
        <v>0</v>
      </c>
      <c r="M34" s="177"/>
      <c r="N34" s="125">
        <f>IF(ISNA(VLOOKUP($D34,'Overall Individual'!$B$2:$J$195,7,FALSE)),0,VLOOKUP($D34,'Overall Individual'!$B$2:$J$195,7,FALSE))</f>
        <v>0</v>
      </c>
      <c r="O34" s="189"/>
      <c r="P34" s="126">
        <f>IF(ISNA(VLOOKUP($D34,'Overall Individual'!$B$2:$J$195,8,FALSE)),0,VLOOKUP($D34,'Overall Individual'!$B$2:$J$195,8,FALSE))</f>
        <v>0</v>
      </c>
      <c r="Q34" s="177"/>
      <c r="R34" s="127">
        <f>IF(ISNA(VLOOKUP($D34,'Overall Individual'!$B$2:$J$195,9,FALSE)),0,VLOOKUP($D34,'Overall Individual'!$B$2:$J$195,9,FALSE))</f>
        <v>0</v>
      </c>
      <c r="S34" s="177"/>
      <c r="T34" s="128">
        <f>IF(ISNA(VLOOKUP($D34,'Overall Individual'!$B$2:$K$195,10,FALSE)),0,VLOOKUP($D34,'Overall Individual'!$B$2:$K$195,10,FALSE))</f>
        <v>0</v>
      </c>
      <c r="U34" s="177"/>
      <c r="V34" s="124">
        <f>IF(ISNA(VLOOKUP($D34,'Overall Individual'!$B$2:$L$195,11,FALSE)),0,VLOOKUP($D34,'Overall Individual'!$B$2:$L$195,11,FALSE))</f>
        <v>0</v>
      </c>
      <c r="W34" s="177"/>
      <c r="X34" s="124">
        <f>IF(ISNA(VLOOKUP($D34,'Overall Individual'!$B$2:$M$195,12,FALSE)),0,VLOOKUP($D34,'Overall Individual'!$B$2:$M$195,12,FALSE))</f>
        <v>0</v>
      </c>
      <c r="Y34" s="177"/>
      <c r="Z34" s="124">
        <f>IF(ISNA(VLOOKUP($D34,'Overall Individual'!$B$2:$N$195,13,FALSE)),0,VLOOKUP($D34,'Overall Individual'!$B$2:$N$195,13,FALSE))</f>
        <v>0</v>
      </c>
      <c r="AA34" s="177"/>
      <c r="AC34" s="123"/>
      <c r="AD34" s="123"/>
      <c r="AE34" s="123"/>
    </row>
    <row r="35" spans="1:31" ht="12.75" customHeight="1">
      <c r="A35" s="173"/>
      <c r="B35" s="180"/>
      <c r="C35" s="180"/>
      <c r="D35" s="117" t="s">
        <v>228</v>
      </c>
      <c r="E35" s="118">
        <f>VLOOKUP(D35,Runners!A$1:B$158,2,FALSE)</f>
        <v>150000</v>
      </c>
      <c r="F35" s="183"/>
      <c r="G35" s="186"/>
      <c r="H35" s="128">
        <f>IF(ISNA(VLOOKUP($D35,'Overall Individual'!$B$2:$J$195,4,FALSE)),0,VLOOKUP($D35,'Overall Individual'!$B$2:$J$195,4,FALSE))</f>
        <v>88</v>
      </c>
      <c r="I35" s="177"/>
      <c r="J35" s="124">
        <f>IF(ISNA(VLOOKUP($D35,'Overall Individual'!$B$2:$J$195,5,FALSE)),0,VLOOKUP($D35,'Overall Individual'!$B$2:$J$195,5,FALSE))</f>
        <v>0</v>
      </c>
      <c r="K35" s="177"/>
      <c r="L35" s="124">
        <f>IF(ISNA(VLOOKUP($D35,'Overall Individual'!$B$2:$J$195,6,FALSE)),0,VLOOKUP($D35,'Overall Individual'!$B$2:$J$195,6,FALSE))</f>
        <v>0</v>
      </c>
      <c r="M35" s="177"/>
      <c r="N35" s="125">
        <f>IF(ISNA(VLOOKUP($D35,'Overall Individual'!$B$2:$J$195,7,FALSE)),0,VLOOKUP($D35,'Overall Individual'!$B$2:$J$195,7,FALSE))</f>
        <v>0</v>
      </c>
      <c r="O35" s="189"/>
      <c r="P35" s="126">
        <f>IF(ISNA(VLOOKUP($D35,'Overall Individual'!$B$2:$J$195,8,FALSE)),0,VLOOKUP($D35,'Overall Individual'!$B$2:$J$195,8,FALSE))</f>
        <v>0</v>
      </c>
      <c r="Q35" s="177"/>
      <c r="R35" s="127">
        <f>IF(ISNA(VLOOKUP($D35,'Overall Individual'!$B$2:$J$195,9,FALSE)),0,VLOOKUP($D35,'Overall Individual'!$B$2:$J$195,9,FALSE))</f>
        <v>0</v>
      </c>
      <c r="S35" s="177"/>
      <c r="T35" s="128">
        <f>IF(ISNA(VLOOKUP($D35,'Overall Individual'!$B$2:$K$195,10,FALSE)),0,VLOOKUP($D35,'Overall Individual'!$B$2:$K$195,10,FALSE))</f>
        <v>0</v>
      </c>
      <c r="U35" s="177"/>
      <c r="V35" s="124">
        <f>IF(ISNA(VLOOKUP($D35,'Overall Individual'!$B$2:$L$195,11,FALSE)),0,VLOOKUP($D35,'Overall Individual'!$B$2:$L$195,11,FALSE))</f>
        <v>0</v>
      </c>
      <c r="W35" s="177"/>
      <c r="X35" s="124">
        <f>IF(ISNA(VLOOKUP($D35,'Overall Individual'!$B$2:$M$195,12,FALSE)),0,VLOOKUP($D35,'Overall Individual'!$B$2:$M$195,12,FALSE))</f>
        <v>0</v>
      </c>
      <c r="Y35" s="177"/>
      <c r="Z35" s="124">
        <f>IF(ISNA(VLOOKUP($D35,'Overall Individual'!$B$2:$N$195,13,FALSE)),0,VLOOKUP($D35,'Overall Individual'!$B$2:$N$195,13,FALSE))</f>
        <v>0</v>
      </c>
      <c r="AA35" s="177"/>
      <c r="AC35" s="123"/>
      <c r="AD35" s="123"/>
      <c r="AE35" s="123"/>
    </row>
    <row r="36" spans="1:31" ht="12.75" customHeight="1" thickBot="1">
      <c r="A36" s="173"/>
      <c r="B36" s="181"/>
      <c r="C36" s="181"/>
      <c r="D36" s="138" t="s">
        <v>229</v>
      </c>
      <c r="E36" s="118">
        <f>VLOOKUP(D36,Runners!A$1:B$158,2,FALSE)</f>
        <v>230000</v>
      </c>
      <c r="F36" s="184"/>
      <c r="G36" s="187"/>
      <c r="H36" s="135">
        <f>IF(ISNA(VLOOKUP($D36,'Overall Individual'!$B$2:$J$195,4,FALSE)),0,VLOOKUP($D36,'Overall Individual'!$B$2:$J$195,4,FALSE))</f>
        <v>90</v>
      </c>
      <c r="I36" s="178"/>
      <c r="J36" s="131">
        <f>IF(ISNA(VLOOKUP($D36,'Overall Individual'!$B$2:$J$195,5,FALSE)),0,VLOOKUP($D36,'Overall Individual'!$B$2:$J$195,5,FALSE))</f>
        <v>0</v>
      </c>
      <c r="K36" s="178"/>
      <c r="L36" s="131">
        <f>IF(ISNA(VLOOKUP($D36,'Overall Individual'!$B$2:$J$195,6,FALSE)),0,VLOOKUP($D36,'Overall Individual'!$B$2:$J$195,6,FALSE))</f>
        <v>0</v>
      </c>
      <c r="M36" s="178"/>
      <c r="N36" s="132">
        <f>IF(ISNA(VLOOKUP($D36,'Overall Individual'!$B$2:$J$195,7,FALSE)),0,VLOOKUP($D36,'Overall Individual'!$B$2:$J$195,7,FALSE))</f>
        <v>0</v>
      </c>
      <c r="O36" s="190"/>
      <c r="P36" s="133">
        <f>IF(ISNA(VLOOKUP($D36,'Overall Individual'!$B$2:$J$195,8,FALSE)),0,VLOOKUP($D36,'Overall Individual'!$B$2:$J$195,8,FALSE))</f>
        <v>0</v>
      </c>
      <c r="Q36" s="178"/>
      <c r="R36" s="134">
        <f>IF(ISNA(VLOOKUP($D36,'Overall Individual'!$B$2:$J$195,9,FALSE)),0,VLOOKUP($D36,'Overall Individual'!$B$2:$J$195,9,FALSE))</f>
        <v>0</v>
      </c>
      <c r="S36" s="178"/>
      <c r="T36" s="135">
        <f>IF(ISNA(VLOOKUP($D36,'Overall Individual'!$B$2:$K$195,10,FALSE)),0,VLOOKUP($D36,'Overall Individual'!$B$2:$K$195,10,FALSE))</f>
        <v>0</v>
      </c>
      <c r="U36" s="178"/>
      <c r="V36" s="131">
        <f>IF(ISNA(VLOOKUP($D36,'Overall Individual'!$B$2:$L$195,11,FALSE)),0,VLOOKUP($D36,'Overall Individual'!$B$2:$L$195,11,FALSE))</f>
        <v>0</v>
      </c>
      <c r="W36" s="178"/>
      <c r="X36" s="131">
        <f>IF(ISNA(VLOOKUP($D36,'Overall Individual'!$B$2:$M$195,12,FALSE)),0,VLOOKUP($D36,'Overall Individual'!$B$2:$M$195,12,FALSE))</f>
        <v>0</v>
      </c>
      <c r="Y36" s="178"/>
      <c r="Z36" s="131">
        <f>IF(ISNA(VLOOKUP($D36,'Overall Individual'!$B$2:$N$195,13,FALSE)),0,VLOOKUP($D36,'Overall Individual'!$B$2:$N$195,13,FALSE))</f>
        <v>0</v>
      </c>
      <c r="AA36" s="178"/>
      <c r="AC36" s="123"/>
      <c r="AD36" s="123"/>
      <c r="AE36" s="123"/>
    </row>
    <row r="37" spans="1:31" ht="12.75" customHeight="1" thickTop="1">
      <c r="A37" s="173">
        <v>8</v>
      </c>
      <c r="B37" s="179" t="s">
        <v>241</v>
      </c>
      <c r="C37" s="179" t="s">
        <v>17</v>
      </c>
      <c r="D37" s="117" t="s">
        <v>14</v>
      </c>
      <c r="E37" s="118">
        <f>VLOOKUP(D37,Runners!A$1:B$158,2,FALSE)</f>
        <v>195000</v>
      </c>
      <c r="F37" s="182">
        <f>SUM(E37:E41)</f>
        <v>1000000</v>
      </c>
      <c r="G37" s="185">
        <v>3</v>
      </c>
      <c r="H37" s="121">
        <f>IF(ISNA(VLOOKUP($D37,'Overall Individual'!$B$2:$J$195,4,FALSE)),0,VLOOKUP($D37,'Overall Individual'!$B$2:$J$195,4,FALSE))</f>
        <v>0</v>
      </c>
      <c r="I37" s="176">
        <f>SUM(H37:H41)</f>
        <v>275</v>
      </c>
      <c r="J37" s="120">
        <f>IF(ISNA(VLOOKUP($D37,'Overall Individual'!$B$2:$J$195,5,FALSE)),0,VLOOKUP($D37,'Overall Individual'!$B$2:$J$195,5,FALSE))</f>
        <v>0</v>
      </c>
      <c r="K37" s="176">
        <f>SUM(J37:J41)</f>
        <v>0</v>
      </c>
      <c r="L37" s="120">
        <f>IF(ISNA(VLOOKUP($D37,'Overall Individual'!$B$2:$J$195,6,FALSE)),0,VLOOKUP($D37,'Overall Individual'!$B$2:$J$195,6,FALSE))</f>
        <v>0</v>
      </c>
      <c r="M37" s="176">
        <f>SUM(L37:L41)</f>
        <v>0</v>
      </c>
      <c r="N37" s="137">
        <f>IF(ISNA(VLOOKUP($D37,'Overall Individual'!$B$2:$J$195,7,FALSE)),0,VLOOKUP($D37,'Overall Individual'!$B$2:$J$195,7,FALSE))</f>
        <v>0</v>
      </c>
      <c r="O37" s="188">
        <f>SUM(N37:N41)</f>
        <v>0</v>
      </c>
      <c r="P37" s="120">
        <f>IF(ISNA(VLOOKUP($D37,'Overall Individual'!$B$2:$J$195,8,FALSE)),0,VLOOKUP($D37,'Overall Individual'!$B$2:$J$195,8,FALSE))</f>
        <v>0</v>
      </c>
      <c r="Q37" s="176">
        <f>SUM(P37:P41)</f>
        <v>0</v>
      </c>
      <c r="R37" s="119">
        <f>IF(ISNA(VLOOKUP($D37,'Overall Individual'!$B$2:$J$195,9,FALSE)),0,VLOOKUP($D37,'Overall Individual'!$B$2:$J$195,9,FALSE))</f>
        <v>0</v>
      </c>
      <c r="S37" s="176">
        <f>SUM(R37:R41)</f>
        <v>0</v>
      </c>
      <c r="T37" s="121">
        <f>IF(ISNA(VLOOKUP($D37,'Overall Individual'!$B$2:$K$195,10,FALSE)),0,VLOOKUP($D37,'Overall Individual'!$B$2:$K$195,10,FALSE))</f>
        <v>0</v>
      </c>
      <c r="U37" s="176">
        <f>SUM(T37:T41)</f>
        <v>0</v>
      </c>
      <c r="V37" s="120">
        <f>IF(ISNA(VLOOKUP($D37,'Overall Individual'!$B$2:$L$195,11,FALSE)),0,VLOOKUP($D37,'Overall Individual'!$B$2:$L$195,11,FALSE))</f>
        <v>0</v>
      </c>
      <c r="W37" s="176">
        <f>SUM(V37:V41)</f>
        <v>0</v>
      </c>
      <c r="X37" s="120">
        <f>IF(ISNA(VLOOKUP($D37,'Overall Individual'!$B$2:$M$195,12,FALSE)),0,VLOOKUP($D37,'Overall Individual'!$B$2:$M$195,12,FALSE))</f>
        <v>0</v>
      </c>
      <c r="Y37" s="176">
        <f>SUM(X37:X41)</f>
        <v>0</v>
      </c>
      <c r="Z37" s="120">
        <f>IF(ISNA(VLOOKUP($D37,'Overall Individual'!$B$2:$N$195,13,FALSE)),0,VLOOKUP($D37,'Overall Individual'!$B$2:$N$195,13,FALSE))</f>
        <v>0</v>
      </c>
      <c r="AA37" s="176">
        <f>SUM(Z37:Z41)</f>
        <v>0</v>
      </c>
      <c r="AC37" s="123"/>
      <c r="AD37" s="123"/>
      <c r="AE37" s="123"/>
    </row>
    <row r="38" spans="1:31" ht="12.75" customHeight="1">
      <c r="A38" s="173"/>
      <c r="B38" s="180"/>
      <c r="C38" s="180"/>
      <c r="D38" s="117" t="s">
        <v>58</v>
      </c>
      <c r="E38" s="118">
        <f>VLOOKUP(D38,Runners!A$1:B$158,2,FALSE)</f>
        <v>215000</v>
      </c>
      <c r="F38" s="183"/>
      <c r="G38" s="186"/>
      <c r="H38" s="128">
        <f>IF(ISNA(VLOOKUP($D38,'Overall Individual'!$B$2:$J$195,4,FALSE)),0,VLOOKUP($D38,'Overall Individual'!$B$2:$J$195,4,FALSE))</f>
        <v>95</v>
      </c>
      <c r="I38" s="177"/>
      <c r="J38" s="124">
        <f>IF(ISNA(VLOOKUP($D38,'Overall Individual'!$B$2:$J$195,5,FALSE)),0,VLOOKUP($D38,'Overall Individual'!$B$2:$J$195,5,FALSE))</f>
        <v>0</v>
      </c>
      <c r="K38" s="177"/>
      <c r="L38" s="124">
        <f>IF(ISNA(VLOOKUP($D38,'Overall Individual'!$B$2:$J$195,6,FALSE)),0,VLOOKUP($D38,'Overall Individual'!$B$2:$J$195,6,FALSE))</f>
        <v>0</v>
      </c>
      <c r="M38" s="177"/>
      <c r="N38" s="125">
        <f>IF(ISNA(VLOOKUP($D38,'Overall Individual'!$B$2:$J$195,7,FALSE)),0,VLOOKUP($D38,'Overall Individual'!$B$2:$J$195,7,FALSE))</f>
        <v>0</v>
      </c>
      <c r="O38" s="189"/>
      <c r="P38" s="126">
        <f>IF(ISNA(VLOOKUP($D38,'Overall Individual'!$B$2:$J$195,8,FALSE)),0,VLOOKUP($D38,'Overall Individual'!$B$2:$J$195,8,FALSE))</f>
        <v>0</v>
      </c>
      <c r="Q38" s="177"/>
      <c r="R38" s="127">
        <f>IF(ISNA(VLOOKUP($D38,'Overall Individual'!$B$2:$J$195,9,FALSE)),0,VLOOKUP($D38,'Overall Individual'!$B$2:$J$195,9,FALSE))</f>
        <v>0</v>
      </c>
      <c r="S38" s="177"/>
      <c r="T38" s="128">
        <f>IF(ISNA(VLOOKUP($D38,'Overall Individual'!$B$2:$K$195,10,FALSE)),0,VLOOKUP($D38,'Overall Individual'!$B$2:$K$195,10,FALSE))</f>
        <v>0</v>
      </c>
      <c r="U38" s="177"/>
      <c r="V38" s="124">
        <f>IF(ISNA(VLOOKUP($D38,'Overall Individual'!$B$2:$L$195,11,FALSE)),0,VLOOKUP($D38,'Overall Individual'!$B$2:$L$195,11,FALSE))</f>
        <v>0</v>
      </c>
      <c r="W38" s="177"/>
      <c r="X38" s="124">
        <f>IF(ISNA(VLOOKUP($D38,'Overall Individual'!$B$2:$M$195,12,FALSE)),0,VLOOKUP($D38,'Overall Individual'!$B$2:$M$195,12,FALSE))</f>
        <v>0</v>
      </c>
      <c r="Y38" s="177"/>
      <c r="Z38" s="124">
        <f>IF(ISNA(VLOOKUP($D38,'Overall Individual'!$B$2:$N$195,13,FALSE)),0,VLOOKUP($D38,'Overall Individual'!$B$2:$N$195,13,FALSE))</f>
        <v>0</v>
      </c>
      <c r="AA38" s="177"/>
      <c r="AC38" s="123"/>
      <c r="AD38" s="123"/>
      <c r="AE38" s="123"/>
    </row>
    <row r="39" spans="1:31" ht="12.75" customHeight="1">
      <c r="A39" s="173"/>
      <c r="B39" s="180"/>
      <c r="C39" s="180"/>
      <c r="D39" s="140" t="s">
        <v>142</v>
      </c>
      <c r="E39" s="118">
        <f>VLOOKUP(D39,Runners!A$1:B$158,2,FALSE)</f>
        <v>185000</v>
      </c>
      <c r="F39" s="183"/>
      <c r="G39" s="186"/>
      <c r="H39" s="128">
        <f>IF(ISNA(VLOOKUP($D39,'Overall Individual'!$B$2:$J$195,4,FALSE)),0,VLOOKUP($D39,'Overall Individual'!$B$2:$J$195,4,FALSE))</f>
        <v>59</v>
      </c>
      <c r="I39" s="177"/>
      <c r="J39" s="124">
        <f>IF(ISNA(VLOOKUP($D39,'Overall Individual'!$B$2:$J$195,5,FALSE)),0,VLOOKUP($D39,'Overall Individual'!$B$2:$J$195,5,FALSE))</f>
        <v>0</v>
      </c>
      <c r="K39" s="177"/>
      <c r="L39" s="124">
        <f>IF(ISNA(VLOOKUP($D39,'Overall Individual'!$B$2:$J$195,6,FALSE)),0,VLOOKUP($D39,'Overall Individual'!$B$2:$J$195,6,FALSE))</f>
        <v>0</v>
      </c>
      <c r="M39" s="177"/>
      <c r="N39" s="125">
        <f>IF(ISNA(VLOOKUP($D39,'Overall Individual'!$B$2:$J$195,7,FALSE)),0,VLOOKUP($D39,'Overall Individual'!$B$2:$J$195,7,FALSE))</f>
        <v>0</v>
      </c>
      <c r="O39" s="189"/>
      <c r="P39" s="126">
        <f>IF(ISNA(VLOOKUP($D39,'Overall Individual'!$B$2:$J$195,8,FALSE)),0,VLOOKUP($D39,'Overall Individual'!$B$2:$J$195,8,FALSE))</f>
        <v>0</v>
      </c>
      <c r="Q39" s="177"/>
      <c r="R39" s="127">
        <f>IF(ISNA(VLOOKUP($D39,'Overall Individual'!$B$2:$J$195,9,FALSE)),0,VLOOKUP($D39,'Overall Individual'!$B$2:$J$195,9,FALSE))</f>
        <v>0</v>
      </c>
      <c r="S39" s="177"/>
      <c r="T39" s="128">
        <f>IF(ISNA(VLOOKUP($D39,'Overall Individual'!$B$2:$K$195,10,FALSE)),0,VLOOKUP($D39,'Overall Individual'!$B$2:$K$195,10,FALSE))</f>
        <v>0</v>
      </c>
      <c r="U39" s="177"/>
      <c r="V39" s="124">
        <f>IF(ISNA(VLOOKUP($D39,'Overall Individual'!$B$2:$L$195,11,FALSE)),0,VLOOKUP($D39,'Overall Individual'!$B$2:$L$195,11,FALSE))</f>
        <v>0</v>
      </c>
      <c r="W39" s="177"/>
      <c r="X39" s="124">
        <f>IF(ISNA(VLOOKUP($D39,'Overall Individual'!$B$2:$M$195,12,FALSE)),0,VLOOKUP($D39,'Overall Individual'!$B$2:$M$195,12,FALSE))</f>
        <v>0</v>
      </c>
      <c r="Y39" s="177"/>
      <c r="Z39" s="124">
        <f>IF(ISNA(VLOOKUP($D39,'Overall Individual'!$B$2:$N$195,13,FALSE)),0,VLOOKUP($D39,'Overall Individual'!$B$2:$N$195,13,FALSE))</f>
        <v>0</v>
      </c>
      <c r="AA39" s="177"/>
      <c r="AC39" s="123"/>
      <c r="AD39" s="123"/>
      <c r="AE39" s="123"/>
    </row>
    <row r="40" spans="1:31" ht="12.75" customHeight="1">
      <c r="A40" s="173"/>
      <c r="B40" s="180"/>
      <c r="C40" s="180"/>
      <c r="D40" s="117" t="s">
        <v>177</v>
      </c>
      <c r="E40" s="118">
        <f>VLOOKUP(D40,Runners!A$1:B$158,2,FALSE)</f>
        <v>205000</v>
      </c>
      <c r="F40" s="183"/>
      <c r="G40" s="186"/>
      <c r="H40" s="128">
        <f>IF(ISNA(VLOOKUP($D40,'Overall Individual'!$B$2:$J$195,4,FALSE)),0,VLOOKUP($D40,'Overall Individual'!$B$2:$J$195,4,FALSE))</f>
        <v>76</v>
      </c>
      <c r="I40" s="177"/>
      <c r="J40" s="124">
        <f>IF(ISNA(VLOOKUP($D40,'Overall Individual'!$B$2:$J$195,5,FALSE)),0,VLOOKUP($D40,'Overall Individual'!$B$2:$J$195,5,FALSE))</f>
        <v>0</v>
      </c>
      <c r="K40" s="177"/>
      <c r="L40" s="124">
        <f>IF(ISNA(VLOOKUP($D40,'Overall Individual'!$B$2:$J$195,6,FALSE)),0,VLOOKUP($D40,'Overall Individual'!$B$2:$J$195,6,FALSE))</f>
        <v>0</v>
      </c>
      <c r="M40" s="177"/>
      <c r="N40" s="125">
        <f>IF(ISNA(VLOOKUP($D40,'Overall Individual'!$B$2:$J$195,7,FALSE)),0,VLOOKUP($D40,'Overall Individual'!$B$2:$J$195,7,FALSE))</f>
        <v>0</v>
      </c>
      <c r="O40" s="189"/>
      <c r="P40" s="126">
        <f>IF(ISNA(VLOOKUP($D40,'Overall Individual'!$B$2:$J$195,8,FALSE)),0,VLOOKUP($D40,'Overall Individual'!$B$2:$J$195,8,FALSE))</f>
        <v>0</v>
      </c>
      <c r="Q40" s="177"/>
      <c r="R40" s="127">
        <f>IF(ISNA(VLOOKUP($D40,'Overall Individual'!$B$2:$J$195,9,FALSE)),0,VLOOKUP($D40,'Overall Individual'!$B$2:$J$195,9,FALSE))</f>
        <v>0</v>
      </c>
      <c r="S40" s="177"/>
      <c r="T40" s="128">
        <f>IF(ISNA(VLOOKUP($D40,'Overall Individual'!$B$2:$K$195,10,FALSE)),0,VLOOKUP($D40,'Overall Individual'!$B$2:$K$195,10,FALSE))</f>
        <v>0</v>
      </c>
      <c r="U40" s="177"/>
      <c r="V40" s="124">
        <f>IF(ISNA(VLOOKUP($D40,'Overall Individual'!$B$2:$L$195,11,FALSE)),0,VLOOKUP($D40,'Overall Individual'!$B$2:$L$195,11,FALSE))</f>
        <v>0</v>
      </c>
      <c r="W40" s="177"/>
      <c r="X40" s="124">
        <f>IF(ISNA(VLOOKUP($D40,'Overall Individual'!$B$2:$M$195,12,FALSE)),0,VLOOKUP($D40,'Overall Individual'!$B$2:$M$195,12,FALSE))</f>
        <v>0</v>
      </c>
      <c r="Y40" s="177"/>
      <c r="Z40" s="124">
        <f>IF(ISNA(VLOOKUP($D40,'Overall Individual'!$B$2:$N$195,13,FALSE)),0,VLOOKUP($D40,'Overall Individual'!$B$2:$N$195,13,FALSE))</f>
        <v>0</v>
      </c>
      <c r="AA40" s="177"/>
      <c r="AC40" s="123"/>
      <c r="AD40" s="129"/>
      <c r="AE40" s="123"/>
    </row>
    <row r="41" spans="1:31" ht="12.75" customHeight="1" thickBot="1">
      <c r="A41" s="173"/>
      <c r="B41" s="181"/>
      <c r="C41" s="181"/>
      <c r="D41" s="138" t="s">
        <v>104</v>
      </c>
      <c r="E41" s="118">
        <f>VLOOKUP(D41,Runners!A$1:B$158,2,FALSE)</f>
        <v>200000</v>
      </c>
      <c r="F41" s="184"/>
      <c r="G41" s="187"/>
      <c r="H41" s="135">
        <f>IF(ISNA(VLOOKUP($D41,'Overall Individual'!$B$2:$J$195,4,FALSE)),0,VLOOKUP($D41,'Overall Individual'!$B$2:$J$195,4,FALSE))</f>
        <v>45</v>
      </c>
      <c r="I41" s="178"/>
      <c r="J41" s="131">
        <f>IF(ISNA(VLOOKUP($D41,'Overall Individual'!$B$2:$J$195,5,FALSE)),0,VLOOKUP($D41,'Overall Individual'!$B$2:$J$195,5,FALSE))</f>
        <v>0</v>
      </c>
      <c r="K41" s="178"/>
      <c r="L41" s="131">
        <f>IF(ISNA(VLOOKUP($D41,'Overall Individual'!$B$2:$J$195,6,FALSE)),0,VLOOKUP($D41,'Overall Individual'!$B$2:$J$195,6,FALSE))</f>
        <v>0</v>
      </c>
      <c r="M41" s="178"/>
      <c r="N41" s="132">
        <f>IF(ISNA(VLOOKUP($D41,'Overall Individual'!$B$2:$J$195,7,FALSE)),0,VLOOKUP($D41,'Overall Individual'!$B$2:$J$195,7,FALSE))</f>
        <v>0</v>
      </c>
      <c r="O41" s="190"/>
      <c r="P41" s="133">
        <f>IF(ISNA(VLOOKUP($D41,'Overall Individual'!$B$2:$J$195,8,FALSE)),0,VLOOKUP($D41,'Overall Individual'!$B$2:$J$195,8,FALSE))</f>
        <v>0</v>
      </c>
      <c r="Q41" s="178"/>
      <c r="R41" s="134">
        <f>IF(ISNA(VLOOKUP($D41,'Overall Individual'!$B$2:$J$195,9,FALSE)),0,VLOOKUP($D41,'Overall Individual'!$B$2:$J$195,9,FALSE))</f>
        <v>0</v>
      </c>
      <c r="S41" s="178"/>
      <c r="T41" s="135">
        <f>IF(ISNA(VLOOKUP($D41,'Overall Individual'!$B$2:$K$195,10,FALSE)),0,VLOOKUP($D41,'Overall Individual'!$B$2:$K$195,10,FALSE))</f>
        <v>0</v>
      </c>
      <c r="U41" s="178"/>
      <c r="V41" s="131">
        <f>IF(ISNA(VLOOKUP($D41,'Overall Individual'!$B$2:$L$195,11,FALSE)),0,VLOOKUP($D41,'Overall Individual'!$B$2:$L$195,11,FALSE))</f>
        <v>0</v>
      </c>
      <c r="W41" s="178"/>
      <c r="X41" s="131">
        <f>IF(ISNA(VLOOKUP($D41,'Overall Individual'!$B$2:$M$195,12,FALSE)),0,VLOOKUP($D41,'Overall Individual'!$B$2:$M$195,12,FALSE))</f>
        <v>0</v>
      </c>
      <c r="Y41" s="178"/>
      <c r="Z41" s="131">
        <f>IF(ISNA(VLOOKUP($D41,'Overall Individual'!$B$2:$N$195,13,FALSE)),0,VLOOKUP($D41,'Overall Individual'!$B$2:$N$195,13,FALSE))</f>
        <v>0</v>
      </c>
      <c r="AA41" s="178"/>
      <c r="AC41" s="123"/>
      <c r="AD41" s="123"/>
      <c r="AE41" s="123"/>
    </row>
    <row r="42" spans="1:31" ht="12.75" customHeight="1" thickTop="1">
      <c r="A42" s="173">
        <v>9</v>
      </c>
      <c r="B42" s="173" t="s">
        <v>232</v>
      </c>
      <c r="C42" s="179" t="s">
        <v>86</v>
      </c>
      <c r="D42" s="160" t="s">
        <v>101</v>
      </c>
      <c r="E42" s="159">
        <f>VLOOKUP(D42,Runners!A$1:B$158,2,FALSE)</f>
        <v>215000</v>
      </c>
      <c r="F42" s="182">
        <f>SUM(E42:E46)</f>
        <v>1000000</v>
      </c>
      <c r="G42" s="185"/>
      <c r="H42" s="121">
        <f>IF(ISNA(VLOOKUP($D42,'Overall Individual'!$B$2:$J$195,4,FALSE)),0,VLOOKUP($D42,'Overall Individual'!$B$2:$J$195,4,FALSE))</f>
        <v>49</v>
      </c>
      <c r="I42" s="176">
        <f>SUM(H42:H46)</f>
        <v>165</v>
      </c>
      <c r="J42" s="120">
        <f>IF(ISNA(VLOOKUP($D42,'Overall Individual'!$B$2:$J$195,5,FALSE)),0,VLOOKUP($D42,'Overall Individual'!$B$2:$J$195,5,FALSE))</f>
        <v>0</v>
      </c>
      <c r="K42" s="176">
        <f>SUM(J42:J46)</f>
        <v>0</v>
      </c>
      <c r="L42" s="120">
        <f>IF(ISNA(VLOOKUP($D42,'Overall Individual'!$B$2:$J$195,6,FALSE)),0,VLOOKUP($D42,'Overall Individual'!$B$2:$J$195,6,FALSE))</f>
        <v>0</v>
      </c>
      <c r="M42" s="176">
        <f>SUM(L42:L46)</f>
        <v>0</v>
      </c>
      <c r="N42" s="137">
        <f>IF(ISNA(VLOOKUP($D42,'Overall Individual'!$B$2:$J$195,7,FALSE)),0,VLOOKUP($D42,'Overall Individual'!$B$2:$J$195,7,FALSE))</f>
        <v>0</v>
      </c>
      <c r="O42" s="188">
        <f>SUM(N42:N46)</f>
        <v>0</v>
      </c>
      <c r="P42" s="120">
        <f>IF(ISNA(VLOOKUP($D42,'Overall Individual'!$B$2:$J$195,8,FALSE)),0,VLOOKUP($D42,'Overall Individual'!$B$2:$J$195,8,FALSE))</f>
        <v>0</v>
      </c>
      <c r="Q42" s="176">
        <f>SUM(P42:P46)</f>
        <v>0</v>
      </c>
      <c r="R42" s="119">
        <f>IF(ISNA(VLOOKUP($D42,'Overall Individual'!$B$2:$J$195,9,FALSE)),0,VLOOKUP($D42,'Overall Individual'!$B$2:$J$195,9,FALSE))</f>
        <v>0</v>
      </c>
      <c r="S42" s="176">
        <f>SUM(R42:R46)</f>
        <v>0</v>
      </c>
      <c r="T42" s="121">
        <f>IF(ISNA(VLOOKUP($D42,'Overall Individual'!$B$2:$K$195,10,FALSE)),0,VLOOKUP($D42,'Overall Individual'!$B$2:$K$195,10,FALSE))</f>
        <v>0</v>
      </c>
      <c r="U42" s="176">
        <f>SUM(T42:T46)</f>
        <v>0</v>
      </c>
      <c r="V42" s="120">
        <f>IF(ISNA(VLOOKUP($D42,'Overall Individual'!$B$2:$L$195,11,FALSE)),0,VLOOKUP($D42,'Overall Individual'!$B$2:$L$195,11,FALSE))</f>
        <v>0</v>
      </c>
      <c r="W42" s="176">
        <f>SUM(V42:V46)</f>
        <v>0</v>
      </c>
      <c r="X42" s="120">
        <f>IF(ISNA(VLOOKUP($D42,'Overall Individual'!$B$2:$M$195,12,FALSE)),0,VLOOKUP($D42,'Overall Individual'!$B$2:$M$195,12,FALSE))</f>
        <v>0</v>
      </c>
      <c r="Y42" s="176">
        <f>SUM(X42:X46)</f>
        <v>0</v>
      </c>
      <c r="Z42" s="120">
        <f>IF(ISNA(VLOOKUP($D42,'Overall Individual'!$B$2:$N$195,13,FALSE)),0,VLOOKUP($D42,'Overall Individual'!$B$2:$N$195,13,FALSE))</f>
        <v>0</v>
      </c>
      <c r="AA42" s="176">
        <f>SUM(Z42:Z46)</f>
        <v>0</v>
      </c>
      <c r="AC42" s="123"/>
      <c r="AD42" s="123"/>
      <c r="AE42" s="123"/>
    </row>
    <row r="43" spans="1:31" ht="12.75" customHeight="1">
      <c r="A43" s="173"/>
      <c r="B43" s="191"/>
      <c r="C43" s="180"/>
      <c r="D43" s="161" t="s">
        <v>154</v>
      </c>
      <c r="E43" s="118">
        <f>VLOOKUP(D43,Runners!A$1:B$158,2,FALSE)</f>
        <v>180000</v>
      </c>
      <c r="F43" s="183"/>
      <c r="G43" s="186"/>
      <c r="H43" s="128">
        <f>IF(ISNA(VLOOKUP($D43,'Overall Individual'!$B$2:$J$195,4,FALSE)),0,VLOOKUP($D43,'Overall Individual'!$B$2:$J$195,4,FALSE))</f>
        <v>69</v>
      </c>
      <c r="I43" s="177"/>
      <c r="J43" s="124">
        <f>IF(ISNA(VLOOKUP($D43,'Overall Individual'!$B$2:$J$195,5,FALSE)),0,VLOOKUP($D43,'Overall Individual'!$B$2:$J$195,5,FALSE))</f>
        <v>0</v>
      </c>
      <c r="K43" s="177"/>
      <c r="L43" s="124">
        <f>IF(ISNA(VLOOKUP($D43,'Overall Individual'!$B$2:$J$195,6,FALSE)),0,VLOOKUP($D43,'Overall Individual'!$B$2:$J$195,6,FALSE))</f>
        <v>0</v>
      </c>
      <c r="M43" s="177"/>
      <c r="N43" s="125">
        <f>IF(ISNA(VLOOKUP($D43,'Overall Individual'!$B$2:$J$195,7,FALSE)),0,VLOOKUP($D43,'Overall Individual'!$B$2:$J$195,7,FALSE))</f>
        <v>0</v>
      </c>
      <c r="O43" s="189"/>
      <c r="P43" s="126">
        <f>IF(ISNA(VLOOKUP($D43,'Overall Individual'!$B$2:$J$195,8,FALSE)),0,VLOOKUP($D43,'Overall Individual'!$B$2:$J$195,8,FALSE))</f>
        <v>0</v>
      </c>
      <c r="Q43" s="177"/>
      <c r="R43" s="127">
        <f>IF(ISNA(VLOOKUP($D43,'Overall Individual'!$B$2:$J$195,9,FALSE)),0,VLOOKUP($D43,'Overall Individual'!$B$2:$J$195,9,FALSE))</f>
        <v>0</v>
      </c>
      <c r="S43" s="177"/>
      <c r="T43" s="128">
        <f>IF(ISNA(VLOOKUP($D43,'Overall Individual'!$B$2:$K$195,10,FALSE)),0,VLOOKUP($D43,'Overall Individual'!$B$2:$K$195,10,FALSE))</f>
        <v>0</v>
      </c>
      <c r="U43" s="177"/>
      <c r="V43" s="124">
        <f>IF(ISNA(VLOOKUP($D43,'Overall Individual'!$B$2:$L$195,11,FALSE)),0,VLOOKUP($D43,'Overall Individual'!$B$2:$L$195,11,FALSE))</f>
        <v>0</v>
      </c>
      <c r="W43" s="177"/>
      <c r="X43" s="124">
        <f>IF(ISNA(VLOOKUP($D43,'Overall Individual'!$B$2:$M$195,12,FALSE)),0,VLOOKUP($D43,'Overall Individual'!$B$2:$M$195,12,FALSE))</f>
        <v>0</v>
      </c>
      <c r="Y43" s="177"/>
      <c r="Z43" s="124">
        <f>IF(ISNA(VLOOKUP($D43,'Overall Individual'!$B$2:$N$195,13,FALSE)),0,VLOOKUP($D43,'Overall Individual'!$B$2:$N$195,13,FALSE))</f>
        <v>0</v>
      </c>
      <c r="AA43" s="177"/>
      <c r="AC43" s="123"/>
      <c r="AD43" s="123"/>
      <c r="AE43" s="123"/>
    </row>
    <row r="44" spans="1:31" ht="12.75" customHeight="1">
      <c r="A44" s="173"/>
      <c r="B44" s="191"/>
      <c r="C44" s="180"/>
      <c r="D44" s="161" t="s">
        <v>86</v>
      </c>
      <c r="E44" s="118">
        <f>VLOOKUP(D44,Runners!A$1:B$158,2,FALSE)</f>
        <v>160000</v>
      </c>
      <c r="F44" s="183"/>
      <c r="G44" s="186"/>
      <c r="H44" s="128">
        <f>IF(ISNA(VLOOKUP($D44,'Overall Individual'!$B$2:$J$195,4,FALSE)),0,VLOOKUP($D44,'Overall Individual'!$B$2:$J$195,4,FALSE))</f>
        <v>47</v>
      </c>
      <c r="I44" s="177"/>
      <c r="J44" s="124">
        <f>IF(ISNA(VLOOKUP($D44,'Overall Individual'!$B$2:$J$195,5,FALSE)),0,VLOOKUP($D44,'Overall Individual'!$B$2:$J$195,5,FALSE))</f>
        <v>0</v>
      </c>
      <c r="K44" s="177"/>
      <c r="L44" s="124">
        <f>IF(ISNA(VLOOKUP($D44,'Overall Individual'!$B$2:$J$195,6,FALSE)),0,VLOOKUP($D44,'Overall Individual'!$B$2:$J$195,6,FALSE))</f>
        <v>0</v>
      </c>
      <c r="M44" s="177"/>
      <c r="N44" s="125">
        <f>IF(ISNA(VLOOKUP($D44,'Overall Individual'!$B$2:$J$195,7,FALSE)),0,VLOOKUP($D44,'Overall Individual'!$B$2:$J$195,7,FALSE))</f>
        <v>0</v>
      </c>
      <c r="O44" s="189"/>
      <c r="P44" s="126">
        <f>IF(ISNA(VLOOKUP($D44,'Overall Individual'!$B$2:$J$195,8,FALSE)),0,VLOOKUP($D44,'Overall Individual'!$B$2:$J$195,8,FALSE))</f>
        <v>0</v>
      </c>
      <c r="Q44" s="177"/>
      <c r="R44" s="127">
        <f>IF(ISNA(VLOOKUP($D44,'Overall Individual'!$B$2:$J$195,9,FALSE)),0,VLOOKUP($D44,'Overall Individual'!$B$2:$J$195,9,FALSE))</f>
        <v>0</v>
      </c>
      <c r="S44" s="177"/>
      <c r="T44" s="128">
        <f>IF(ISNA(VLOOKUP($D44,'Overall Individual'!$B$2:$K$195,10,FALSE)),0,VLOOKUP($D44,'Overall Individual'!$B$2:$K$195,10,FALSE))</f>
        <v>0</v>
      </c>
      <c r="U44" s="177"/>
      <c r="V44" s="124">
        <f>IF(ISNA(VLOOKUP($D44,'Overall Individual'!$B$2:$L$195,11,FALSE)),0,VLOOKUP($D44,'Overall Individual'!$B$2:$L$195,11,FALSE))</f>
        <v>0</v>
      </c>
      <c r="W44" s="177"/>
      <c r="X44" s="124">
        <f>IF(ISNA(VLOOKUP($D44,'Overall Individual'!$B$2:$M$195,12,FALSE)),0,VLOOKUP($D44,'Overall Individual'!$B$2:$M$195,12,FALSE))</f>
        <v>0</v>
      </c>
      <c r="Y44" s="177"/>
      <c r="Z44" s="124">
        <f>IF(ISNA(VLOOKUP($D44,'Overall Individual'!$B$2:$N$195,13,FALSE)),0,VLOOKUP($D44,'Overall Individual'!$B$2:$N$195,13,FALSE))</f>
        <v>0</v>
      </c>
      <c r="AA44" s="177"/>
      <c r="AC44" s="123"/>
      <c r="AD44" s="123"/>
      <c r="AE44" s="123"/>
    </row>
    <row r="45" spans="1:31" ht="12.75" customHeight="1">
      <c r="A45" s="173"/>
      <c r="B45" s="191"/>
      <c r="C45" s="180"/>
      <c r="D45" s="161" t="s">
        <v>135</v>
      </c>
      <c r="E45" s="118">
        <f>VLOOKUP(D45,Runners!A$1:B$158,2,FALSE)</f>
        <v>250000</v>
      </c>
      <c r="F45" s="183"/>
      <c r="G45" s="186"/>
      <c r="H45" s="128">
        <f>IF(ISNA(VLOOKUP($D45,'Overall Individual'!$B$2:$J$195,4,FALSE)),0,VLOOKUP($D45,'Overall Individual'!$B$2:$J$195,4,FALSE))</f>
        <v>0</v>
      </c>
      <c r="I45" s="177"/>
      <c r="J45" s="124">
        <f>IF(ISNA(VLOOKUP($D45,'Overall Individual'!$B$2:$J$195,5,FALSE)),0,VLOOKUP($D45,'Overall Individual'!$B$2:$J$195,5,FALSE))</f>
        <v>0</v>
      </c>
      <c r="K45" s="177"/>
      <c r="L45" s="124">
        <f>IF(ISNA(VLOOKUP($D45,'Overall Individual'!$B$2:$J$195,6,FALSE)),0,VLOOKUP($D45,'Overall Individual'!$B$2:$J$195,6,FALSE))</f>
        <v>0</v>
      </c>
      <c r="M45" s="177"/>
      <c r="N45" s="125">
        <f>IF(ISNA(VLOOKUP($D45,'Overall Individual'!$B$2:$J$195,7,FALSE)),0,VLOOKUP($D45,'Overall Individual'!$B$2:$J$195,7,FALSE))</f>
        <v>0</v>
      </c>
      <c r="O45" s="189"/>
      <c r="P45" s="126">
        <f>IF(ISNA(VLOOKUP($D45,'Overall Individual'!$B$2:$J$195,8,FALSE)),0,VLOOKUP($D45,'Overall Individual'!$B$2:$J$195,8,FALSE))</f>
        <v>0</v>
      </c>
      <c r="Q45" s="177"/>
      <c r="R45" s="127">
        <f>IF(ISNA(VLOOKUP($D45,'Overall Individual'!$B$2:$J$195,9,FALSE)),0,VLOOKUP($D45,'Overall Individual'!$B$2:$J$195,9,FALSE))</f>
        <v>0</v>
      </c>
      <c r="S45" s="177"/>
      <c r="T45" s="128">
        <f>IF(ISNA(VLOOKUP($D45,'Overall Individual'!$B$2:$K$195,10,FALSE)),0,VLOOKUP($D45,'Overall Individual'!$B$2:$K$195,10,FALSE))</f>
        <v>0</v>
      </c>
      <c r="U45" s="177"/>
      <c r="V45" s="124">
        <f>IF(ISNA(VLOOKUP($D45,'Overall Individual'!$B$2:$L$195,11,FALSE)),0,VLOOKUP($D45,'Overall Individual'!$B$2:$L$195,11,FALSE))</f>
        <v>0</v>
      </c>
      <c r="W45" s="177"/>
      <c r="X45" s="124">
        <f>IF(ISNA(VLOOKUP($D45,'Overall Individual'!$B$2:$M$195,12,FALSE)),0,VLOOKUP($D45,'Overall Individual'!$B$2:$M$195,12,FALSE))</f>
        <v>0</v>
      </c>
      <c r="Y45" s="177"/>
      <c r="Z45" s="124">
        <f>IF(ISNA(VLOOKUP($D45,'Overall Individual'!$B$2:$N$195,13,FALSE)),0,VLOOKUP($D45,'Overall Individual'!$B$2:$N$195,13,FALSE))</f>
        <v>0</v>
      </c>
      <c r="AA45" s="177"/>
      <c r="AC45" s="123"/>
      <c r="AD45" s="123"/>
      <c r="AE45" s="123"/>
    </row>
    <row r="46" spans="1:31" ht="12.75" customHeight="1" thickBot="1">
      <c r="A46" s="173"/>
      <c r="B46" s="192"/>
      <c r="C46" s="181"/>
      <c r="D46" s="162" t="s">
        <v>14</v>
      </c>
      <c r="E46" s="130">
        <f>VLOOKUP(D46,Runners!A$1:B$158,2,FALSE)</f>
        <v>195000</v>
      </c>
      <c r="F46" s="184"/>
      <c r="G46" s="187"/>
      <c r="H46" s="135">
        <f>IF(ISNA(VLOOKUP($D46,'Overall Individual'!$B$2:$J$195,4,FALSE)),0,VLOOKUP($D46,'Overall Individual'!$B$2:$J$195,4,FALSE))</f>
        <v>0</v>
      </c>
      <c r="I46" s="178"/>
      <c r="J46" s="131">
        <f>IF(ISNA(VLOOKUP($D46,'Overall Individual'!$B$2:$J$195,5,FALSE)),0,VLOOKUP($D46,'Overall Individual'!$B$2:$J$195,5,FALSE))</f>
        <v>0</v>
      </c>
      <c r="K46" s="178"/>
      <c r="L46" s="131">
        <f>IF(ISNA(VLOOKUP($D46,'Overall Individual'!$B$2:$J$195,6,FALSE)),0,VLOOKUP($D46,'Overall Individual'!$B$2:$J$195,6,FALSE))</f>
        <v>0</v>
      </c>
      <c r="M46" s="178"/>
      <c r="N46" s="132">
        <f>IF(ISNA(VLOOKUP($D46,'Overall Individual'!$B$2:$J$195,7,FALSE)),0,VLOOKUP($D46,'Overall Individual'!$B$2:$J$195,7,FALSE))</f>
        <v>0</v>
      </c>
      <c r="O46" s="190"/>
      <c r="P46" s="133">
        <f>IF(ISNA(VLOOKUP($D46,'Overall Individual'!$B$2:$J$195,8,FALSE)),0,VLOOKUP($D46,'Overall Individual'!$B$2:$J$195,8,FALSE))</f>
        <v>0</v>
      </c>
      <c r="Q46" s="178"/>
      <c r="R46" s="134">
        <f>IF(ISNA(VLOOKUP($D46,'Overall Individual'!$B$2:$J$195,9,FALSE)),0,VLOOKUP($D46,'Overall Individual'!$B$2:$J$195,9,FALSE))</f>
        <v>0</v>
      </c>
      <c r="S46" s="178"/>
      <c r="T46" s="135">
        <f>IF(ISNA(VLOOKUP($D46,'Overall Individual'!$B$2:$K$195,10,FALSE)),0,VLOOKUP($D46,'Overall Individual'!$B$2:$K$195,10,FALSE))</f>
        <v>0</v>
      </c>
      <c r="U46" s="178"/>
      <c r="V46" s="131">
        <f>IF(ISNA(VLOOKUP($D46,'Overall Individual'!$B$2:$L$195,11,FALSE)),0,VLOOKUP($D46,'Overall Individual'!$B$2:$L$195,11,FALSE))</f>
        <v>0</v>
      </c>
      <c r="W46" s="178"/>
      <c r="X46" s="131">
        <f>IF(ISNA(VLOOKUP($D46,'Overall Individual'!$B$2:$M$195,12,FALSE)),0,VLOOKUP($D46,'Overall Individual'!$B$2:$M$195,12,FALSE))</f>
        <v>0</v>
      </c>
      <c r="Y46" s="178"/>
      <c r="Z46" s="131">
        <f>IF(ISNA(VLOOKUP($D46,'Overall Individual'!$B$2:$N$195,13,FALSE)),0,VLOOKUP($D46,'Overall Individual'!$B$2:$N$195,13,FALSE))</f>
        <v>0</v>
      </c>
      <c r="AA46" s="178"/>
      <c r="AC46" s="123"/>
      <c r="AD46" s="123"/>
      <c r="AE46" s="123"/>
    </row>
    <row r="47" spans="1:31" ht="12.75" customHeight="1" thickTop="1">
      <c r="A47" s="173">
        <v>10</v>
      </c>
      <c r="B47" s="179" t="s">
        <v>233</v>
      </c>
      <c r="C47" s="179" t="s">
        <v>86</v>
      </c>
      <c r="D47" s="136" t="s">
        <v>57</v>
      </c>
      <c r="E47" s="118">
        <f>VLOOKUP(D47,Runners!A$1:B$158,2,FALSE)</f>
        <v>210000</v>
      </c>
      <c r="F47" s="182">
        <f>SUM(E47:E51)</f>
        <v>1000000</v>
      </c>
      <c r="G47" s="185"/>
      <c r="H47" s="121">
        <f>IF(ISNA(VLOOKUP($D47,'Overall Individual'!$B$2:$J$195,4,FALSE)),0,VLOOKUP($D47,'Overall Individual'!$B$2:$J$195,4,FALSE))</f>
        <v>56</v>
      </c>
      <c r="I47" s="176">
        <f>SUM(H47:H51)</f>
        <v>228</v>
      </c>
      <c r="J47" s="120">
        <f>IF(ISNA(VLOOKUP($D47,'Overall Individual'!$B$2:$J$195,5,FALSE)),0,VLOOKUP($D47,'Overall Individual'!$B$2:$J$195,5,FALSE))</f>
        <v>0</v>
      </c>
      <c r="K47" s="176">
        <f>SUM(J47:J51)</f>
        <v>0</v>
      </c>
      <c r="L47" s="120">
        <f>IF(ISNA(VLOOKUP($D47,'Overall Individual'!$B$2:$J$195,6,FALSE)),0,VLOOKUP($D47,'Overall Individual'!$B$2:$J$195,6,FALSE))</f>
        <v>0</v>
      </c>
      <c r="M47" s="176">
        <f>SUM(L47:L51)</f>
        <v>0</v>
      </c>
      <c r="N47" s="137">
        <f>IF(ISNA(VLOOKUP($D47,'Overall Individual'!$B$2:$J$195,7,FALSE)),0,VLOOKUP($D47,'Overall Individual'!$B$2:$J$195,7,FALSE))</f>
        <v>0</v>
      </c>
      <c r="O47" s="188">
        <f>SUM(N47:N51)</f>
        <v>0</v>
      </c>
      <c r="P47" s="120">
        <f>IF(ISNA(VLOOKUP($D47,'Overall Individual'!$B$2:$J$195,8,FALSE)),0,VLOOKUP($D47,'Overall Individual'!$B$2:$J$195,8,FALSE))</f>
        <v>0</v>
      </c>
      <c r="Q47" s="176">
        <f>SUM(P47:P51)</f>
        <v>0</v>
      </c>
      <c r="R47" s="119">
        <f>IF(ISNA(VLOOKUP($D47,'Overall Individual'!$B$2:$J$195,9,FALSE)),0,VLOOKUP($D47,'Overall Individual'!$B$2:$J$195,9,FALSE))</f>
        <v>0</v>
      </c>
      <c r="S47" s="176">
        <f>SUM(R47:R51)</f>
        <v>0</v>
      </c>
      <c r="T47" s="121">
        <f>IF(ISNA(VLOOKUP($D47,'Overall Individual'!$B$2:$K$195,10,FALSE)),0,VLOOKUP($D47,'Overall Individual'!$B$2:$K$195,10,FALSE))</f>
        <v>0</v>
      </c>
      <c r="U47" s="176">
        <f>SUM(T47:T51)</f>
        <v>0</v>
      </c>
      <c r="V47" s="120">
        <f>IF(ISNA(VLOOKUP($D47,'Overall Individual'!$B$2:$L$195,11,FALSE)),0,VLOOKUP($D47,'Overall Individual'!$B$2:$L$195,11,FALSE))</f>
        <v>0</v>
      </c>
      <c r="W47" s="176">
        <f>SUM(V47:V51)</f>
        <v>0</v>
      </c>
      <c r="X47" s="120">
        <f>IF(ISNA(VLOOKUP($D47,'Overall Individual'!$B$2:$M$195,12,FALSE)),0,VLOOKUP($D47,'Overall Individual'!$B$2:$M$195,12,FALSE))</f>
        <v>0</v>
      </c>
      <c r="Y47" s="176">
        <f>SUM(X47:X51)</f>
        <v>0</v>
      </c>
      <c r="Z47" s="120">
        <f>IF(ISNA(VLOOKUP($D47,'Overall Individual'!$B$2:$N$195,13,FALSE)),0,VLOOKUP($D47,'Overall Individual'!$B$2:$N$195,13,FALSE))</f>
        <v>0</v>
      </c>
      <c r="AA47" s="176">
        <f>SUM(Z47:Z51)</f>
        <v>0</v>
      </c>
      <c r="AC47" s="123"/>
      <c r="AD47" s="123"/>
      <c r="AE47" s="123"/>
    </row>
    <row r="48" spans="1:31" ht="12.75" customHeight="1">
      <c r="A48" s="173"/>
      <c r="B48" s="180"/>
      <c r="C48" s="180"/>
      <c r="D48" s="117" t="s">
        <v>16</v>
      </c>
      <c r="E48" s="118">
        <f>VLOOKUP(D48,Runners!A$1:B$158,2,FALSE)</f>
        <v>210000</v>
      </c>
      <c r="F48" s="183"/>
      <c r="G48" s="186"/>
      <c r="H48" s="128">
        <f>IF(ISNA(VLOOKUP($D48,'Overall Individual'!$B$2:$J$195,4,FALSE)),0,VLOOKUP($D48,'Overall Individual'!$B$2:$J$195,4,FALSE))</f>
        <v>0</v>
      </c>
      <c r="I48" s="177"/>
      <c r="J48" s="124">
        <f>IF(ISNA(VLOOKUP($D48,'Overall Individual'!$B$2:$J$195,5,FALSE)),0,VLOOKUP($D48,'Overall Individual'!$B$2:$J$195,5,FALSE))</f>
        <v>0</v>
      </c>
      <c r="K48" s="177"/>
      <c r="L48" s="124">
        <f>IF(ISNA(VLOOKUP($D48,'Overall Individual'!$B$2:$J$195,6,FALSE)),0,VLOOKUP($D48,'Overall Individual'!$B$2:$J$195,6,FALSE))</f>
        <v>0</v>
      </c>
      <c r="M48" s="177"/>
      <c r="N48" s="125">
        <f>IF(ISNA(VLOOKUP($D48,'Overall Individual'!$B$2:$J$195,7,FALSE)),0,VLOOKUP($D48,'Overall Individual'!$B$2:$J$195,7,FALSE))</f>
        <v>0</v>
      </c>
      <c r="O48" s="189"/>
      <c r="P48" s="126">
        <f>IF(ISNA(VLOOKUP($D48,'Overall Individual'!$B$2:$J$195,8,FALSE)),0,VLOOKUP($D48,'Overall Individual'!$B$2:$J$195,8,FALSE))</f>
        <v>0</v>
      </c>
      <c r="Q48" s="177"/>
      <c r="R48" s="127">
        <f>IF(ISNA(VLOOKUP($D48,'Overall Individual'!$B$2:$J$195,9,FALSE)),0,VLOOKUP($D48,'Overall Individual'!$B$2:$J$195,9,FALSE))</f>
        <v>0</v>
      </c>
      <c r="S48" s="177"/>
      <c r="T48" s="128">
        <f>IF(ISNA(VLOOKUP($D48,'Overall Individual'!$B$2:$K$195,10,FALSE)),0,VLOOKUP($D48,'Overall Individual'!$B$2:$K$195,10,FALSE))</f>
        <v>0</v>
      </c>
      <c r="U48" s="177"/>
      <c r="V48" s="124">
        <f>IF(ISNA(VLOOKUP($D48,'Overall Individual'!$B$2:$L$195,11,FALSE)),0,VLOOKUP($D48,'Overall Individual'!$B$2:$L$195,11,FALSE))</f>
        <v>0</v>
      </c>
      <c r="W48" s="177"/>
      <c r="X48" s="124">
        <f>IF(ISNA(VLOOKUP($D48,'Overall Individual'!$B$2:$M$195,12,FALSE)),0,VLOOKUP($D48,'Overall Individual'!$B$2:$M$195,12,FALSE))</f>
        <v>0</v>
      </c>
      <c r="Y48" s="177"/>
      <c r="Z48" s="124">
        <f>IF(ISNA(VLOOKUP($D48,'Overall Individual'!$B$2:$N$195,13,FALSE)),0,VLOOKUP($D48,'Overall Individual'!$B$2:$N$195,13,FALSE))</f>
        <v>0</v>
      </c>
      <c r="AA48" s="177"/>
      <c r="AC48" s="123"/>
      <c r="AD48" s="123"/>
      <c r="AE48" s="123"/>
    </row>
    <row r="49" spans="1:31" ht="12.75" customHeight="1">
      <c r="A49" s="173"/>
      <c r="B49" s="180"/>
      <c r="C49" s="180"/>
      <c r="D49" s="117" t="s">
        <v>175</v>
      </c>
      <c r="E49" s="118">
        <f>VLOOKUP(D49,Runners!A$1:B$158,2,FALSE)</f>
        <v>230000</v>
      </c>
      <c r="F49" s="183"/>
      <c r="G49" s="186"/>
      <c r="H49" s="128">
        <f>IF(ISNA(VLOOKUP($D49,'Overall Individual'!$B$2:$J$195,4,FALSE)),0,VLOOKUP($D49,'Overall Individual'!$B$2:$J$195,4,FALSE))</f>
        <v>90</v>
      </c>
      <c r="I49" s="177"/>
      <c r="J49" s="124">
        <f>IF(ISNA(VLOOKUP($D49,'Overall Individual'!$B$2:$J$195,5,FALSE)),0,VLOOKUP($D49,'Overall Individual'!$B$2:$J$195,5,FALSE))</f>
        <v>0</v>
      </c>
      <c r="K49" s="177"/>
      <c r="L49" s="124">
        <f>IF(ISNA(VLOOKUP($D49,'Overall Individual'!$B$2:$J$195,6,FALSE)),0,VLOOKUP($D49,'Overall Individual'!$B$2:$J$195,6,FALSE))</f>
        <v>0</v>
      </c>
      <c r="M49" s="177"/>
      <c r="N49" s="125">
        <f>IF(ISNA(VLOOKUP($D49,'Overall Individual'!$B$2:$J$195,7,FALSE)),0,VLOOKUP($D49,'Overall Individual'!$B$2:$J$195,7,FALSE))</f>
        <v>0</v>
      </c>
      <c r="O49" s="189"/>
      <c r="P49" s="126">
        <f>IF(ISNA(VLOOKUP($D49,'Overall Individual'!$B$2:$J$195,8,FALSE)),0,VLOOKUP($D49,'Overall Individual'!$B$2:$J$195,8,FALSE))</f>
        <v>0</v>
      </c>
      <c r="Q49" s="177"/>
      <c r="R49" s="127">
        <f>IF(ISNA(VLOOKUP($D49,'Overall Individual'!$B$2:$J$195,9,FALSE)),0,VLOOKUP($D49,'Overall Individual'!$B$2:$J$195,9,FALSE))</f>
        <v>0</v>
      </c>
      <c r="S49" s="177"/>
      <c r="T49" s="128">
        <f>IF(ISNA(VLOOKUP($D49,'Overall Individual'!$B$2:$K$195,10,FALSE)),0,VLOOKUP($D49,'Overall Individual'!$B$2:$K$195,10,FALSE))</f>
        <v>0</v>
      </c>
      <c r="U49" s="177"/>
      <c r="V49" s="124">
        <f>IF(ISNA(VLOOKUP($D49,'Overall Individual'!$B$2:$L$195,11,FALSE)),0,VLOOKUP($D49,'Overall Individual'!$B$2:$L$195,11,FALSE))</f>
        <v>0</v>
      </c>
      <c r="W49" s="177"/>
      <c r="X49" s="124">
        <f>IF(ISNA(VLOOKUP($D49,'Overall Individual'!$B$2:$M$195,12,FALSE)),0,VLOOKUP($D49,'Overall Individual'!$B$2:$M$195,12,FALSE))</f>
        <v>0</v>
      </c>
      <c r="Y49" s="177"/>
      <c r="Z49" s="124">
        <f>IF(ISNA(VLOOKUP($D49,'Overall Individual'!$B$2:$N$195,13,FALSE)),0,VLOOKUP($D49,'Overall Individual'!$B$2:$N$195,13,FALSE))</f>
        <v>0</v>
      </c>
      <c r="AA49" s="177"/>
      <c r="AC49" s="123"/>
      <c r="AD49" s="123"/>
      <c r="AE49" s="123"/>
    </row>
    <row r="50" spans="1:31" ht="12.75" customHeight="1">
      <c r="A50" s="173"/>
      <c r="B50" s="180"/>
      <c r="C50" s="180"/>
      <c r="D50" s="117" t="s">
        <v>137</v>
      </c>
      <c r="E50" s="118">
        <f>VLOOKUP(D50,Runners!A$1:B$158,2,FALSE)</f>
        <v>220000</v>
      </c>
      <c r="F50" s="183"/>
      <c r="G50" s="186"/>
      <c r="H50" s="128">
        <f>IF(ISNA(VLOOKUP($D50,'Overall Individual'!$B$2:$J$195,4,FALSE)),0,VLOOKUP($D50,'Overall Individual'!$B$2:$J$195,4,FALSE))</f>
        <v>82</v>
      </c>
      <c r="I50" s="177"/>
      <c r="J50" s="124">
        <f>IF(ISNA(VLOOKUP($D50,'Overall Individual'!$B$2:$J$195,5,FALSE)),0,VLOOKUP($D50,'Overall Individual'!$B$2:$J$195,5,FALSE))</f>
        <v>0</v>
      </c>
      <c r="K50" s="177"/>
      <c r="L50" s="124">
        <f>IF(ISNA(VLOOKUP($D50,'Overall Individual'!$B$2:$J$195,6,FALSE)),0,VLOOKUP($D50,'Overall Individual'!$B$2:$J$195,6,FALSE))</f>
        <v>0</v>
      </c>
      <c r="M50" s="177"/>
      <c r="N50" s="125">
        <f>IF(ISNA(VLOOKUP($D50,'Overall Individual'!$B$2:$J$195,7,FALSE)),0,VLOOKUP($D50,'Overall Individual'!$B$2:$J$195,7,FALSE))</f>
        <v>0</v>
      </c>
      <c r="O50" s="189"/>
      <c r="P50" s="126">
        <f>IF(ISNA(VLOOKUP($D50,'Overall Individual'!$B$2:$J$195,8,FALSE)),0,VLOOKUP($D50,'Overall Individual'!$B$2:$J$195,8,FALSE))</f>
        <v>0</v>
      </c>
      <c r="Q50" s="177"/>
      <c r="R50" s="127">
        <f>IF(ISNA(VLOOKUP($D50,'Overall Individual'!$B$2:$J$195,9,FALSE)),0,VLOOKUP($D50,'Overall Individual'!$B$2:$J$195,9,FALSE))</f>
        <v>0</v>
      </c>
      <c r="S50" s="177"/>
      <c r="T50" s="128">
        <f>IF(ISNA(VLOOKUP($D50,'Overall Individual'!$B$2:$K$195,10,FALSE)),0,VLOOKUP($D50,'Overall Individual'!$B$2:$K$195,10,FALSE))</f>
        <v>0</v>
      </c>
      <c r="U50" s="177"/>
      <c r="V50" s="124">
        <f>IF(ISNA(VLOOKUP($D50,'Overall Individual'!$B$2:$L$195,11,FALSE)),0,VLOOKUP($D50,'Overall Individual'!$B$2:$L$195,11,FALSE))</f>
        <v>0</v>
      </c>
      <c r="W50" s="177"/>
      <c r="X50" s="124">
        <f>IF(ISNA(VLOOKUP($D50,'Overall Individual'!$B$2:$M$195,12,FALSE)),0,VLOOKUP($D50,'Overall Individual'!$B$2:$M$195,12,FALSE))</f>
        <v>0</v>
      </c>
      <c r="Y50" s="177"/>
      <c r="Z50" s="124">
        <f>IF(ISNA(VLOOKUP($D50,'Overall Individual'!$B$2:$N$195,13,FALSE)),0,VLOOKUP($D50,'Overall Individual'!$B$2:$N$195,13,FALSE))</f>
        <v>0</v>
      </c>
      <c r="AA50" s="177"/>
      <c r="AC50" s="123"/>
      <c r="AD50" s="123"/>
      <c r="AE50" s="123"/>
    </row>
    <row r="51" spans="1:31" ht="12.75" customHeight="1" thickBot="1">
      <c r="A51" s="173"/>
      <c r="B51" s="181"/>
      <c r="C51" s="181"/>
      <c r="D51" s="138" t="s">
        <v>206</v>
      </c>
      <c r="E51" s="118">
        <f>VLOOKUP(D51,Runners!A$1:B$158,2,FALSE)</f>
        <v>130000</v>
      </c>
      <c r="F51" s="184"/>
      <c r="G51" s="187"/>
      <c r="H51" s="135">
        <f>IF(ISNA(VLOOKUP($D51,'Overall Individual'!$B$2:$J$195,4,FALSE)),0,VLOOKUP($D51,'Overall Individual'!$B$2:$J$195,4,FALSE))</f>
        <v>0</v>
      </c>
      <c r="I51" s="178"/>
      <c r="J51" s="131">
        <f>IF(ISNA(VLOOKUP($D51,'Overall Individual'!$B$2:$J$195,5,FALSE)),0,VLOOKUP($D51,'Overall Individual'!$B$2:$J$195,5,FALSE))</f>
        <v>0</v>
      </c>
      <c r="K51" s="178"/>
      <c r="L51" s="131">
        <f>IF(ISNA(VLOOKUP($D51,'Overall Individual'!$B$2:$J$195,6,FALSE)),0,VLOOKUP($D51,'Overall Individual'!$B$2:$J$195,6,FALSE))</f>
        <v>0</v>
      </c>
      <c r="M51" s="178"/>
      <c r="N51" s="132">
        <f>IF(ISNA(VLOOKUP($D51,'Overall Individual'!$B$2:$J$195,7,FALSE)),0,VLOOKUP($D51,'Overall Individual'!$B$2:$J$195,7,FALSE))</f>
        <v>0</v>
      </c>
      <c r="O51" s="190"/>
      <c r="P51" s="133">
        <f>IF(ISNA(VLOOKUP($D51,'Overall Individual'!$B$2:$J$195,8,FALSE)),0,VLOOKUP($D51,'Overall Individual'!$B$2:$J$195,8,FALSE))</f>
        <v>0</v>
      </c>
      <c r="Q51" s="178"/>
      <c r="R51" s="134">
        <f>IF(ISNA(VLOOKUP($D51,'Overall Individual'!$B$2:$J$195,9,FALSE)),0,VLOOKUP($D51,'Overall Individual'!$B$2:$J$195,9,FALSE))</f>
        <v>0</v>
      </c>
      <c r="S51" s="178"/>
      <c r="T51" s="135">
        <f>IF(ISNA(VLOOKUP($D51,'Overall Individual'!$B$2:$K$195,10,FALSE)),0,VLOOKUP($D51,'Overall Individual'!$B$2:$K$195,10,FALSE))</f>
        <v>0</v>
      </c>
      <c r="U51" s="178"/>
      <c r="V51" s="131">
        <f>IF(ISNA(VLOOKUP($D51,'Overall Individual'!$B$2:$L$195,11,FALSE)),0,VLOOKUP($D51,'Overall Individual'!$B$2:$L$195,11,FALSE))</f>
        <v>0</v>
      </c>
      <c r="W51" s="178"/>
      <c r="X51" s="131">
        <f>IF(ISNA(VLOOKUP($D51,'Overall Individual'!$B$2:$M$195,12,FALSE)),0,VLOOKUP($D51,'Overall Individual'!$B$2:$M$195,12,FALSE))</f>
        <v>0</v>
      </c>
      <c r="Y51" s="178"/>
      <c r="Z51" s="131">
        <f>IF(ISNA(VLOOKUP($D51,'Overall Individual'!$B$2:$N$195,13,FALSE)),0,VLOOKUP($D51,'Overall Individual'!$B$2:$N$195,13,FALSE))</f>
        <v>0</v>
      </c>
      <c r="AA51" s="178"/>
      <c r="AC51" s="123"/>
      <c r="AD51" s="123"/>
      <c r="AE51" s="123"/>
    </row>
    <row r="52" spans="1:31" ht="12.75" customHeight="1" thickTop="1">
      <c r="A52" s="173">
        <v>11</v>
      </c>
      <c r="B52" s="179" t="s">
        <v>234</v>
      </c>
      <c r="C52" s="179" t="s">
        <v>86</v>
      </c>
      <c r="D52" s="117" t="s">
        <v>155</v>
      </c>
      <c r="E52" s="159">
        <f>VLOOKUP(D52,Runners!A$1:B$158,2,FALSE)</f>
        <v>225000</v>
      </c>
      <c r="F52" s="182">
        <f>SUM(E52:E56)</f>
        <v>1000000</v>
      </c>
      <c r="G52" s="185"/>
      <c r="H52" s="121">
        <f>IF(ISNA(VLOOKUP($D52,'Overall Individual'!$B$2:$J$195,4,FALSE)),0,VLOOKUP($D52,'Overall Individual'!$B$2:$J$195,4,FALSE))</f>
        <v>60</v>
      </c>
      <c r="I52" s="176">
        <f>SUM(H52:H56)</f>
        <v>244</v>
      </c>
      <c r="J52" s="120">
        <f>IF(ISNA(VLOOKUP($D52,'Overall Individual'!$B$2:$J$195,5,FALSE)),0,VLOOKUP($D52,'Overall Individual'!$B$2:$J$195,5,FALSE))</f>
        <v>0</v>
      </c>
      <c r="K52" s="176">
        <f>SUM(J52:J56)</f>
        <v>0</v>
      </c>
      <c r="L52" s="120">
        <f>IF(ISNA(VLOOKUP($D52,'Overall Individual'!$B$2:$J$195,6,FALSE)),0,VLOOKUP($D52,'Overall Individual'!$B$2:$J$195,6,FALSE))</f>
        <v>0</v>
      </c>
      <c r="M52" s="176">
        <f>SUM(L52:L56)</f>
        <v>0</v>
      </c>
      <c r="N52" s="137">
        <f>IF(ISNA(VLOOKUP($D52,'Overall Individual'!$B$2:$J$195,7,FALSE)),0,VLOOKUP($D52,'Overall Individual'!$B$2:$J$195,7,FALSE))</f>
        <v>0</v>
      </c>
      <c r="O52" s="188">
        <f>SUM(N52:N56)</f>
        <v>0</v>
      </c>
      <c r="P52" s="120">
        <f>IF(ISNA(VLOOKUP($D52,'Overall Individual'!$B$2:$J$195,8,FALSE)),0,VLOOKUP($D52,'Overall Individual'!$B$2:$J$195,8,FALSE))</f>
        <v>0</v>
      </c>
      <c r="Q52" s="176">
        <f>SUM(P52:P56)</f>
        <v>0</v>
      </c>
      <c r="R52" s="119">
        <f>IF(ISNA(VLOOKUP($D52,'Overall Individual'!$B$2:$J$195,9,FALSE)),0,VLOOKUP($D52,'Overall Individual'!$B$2:$J$195,9,FALSE))</f>
        <v>0</v>
      </c>
      <c r="S52" s="176">
        <f>SUM(R52:R56)</f>
        <v>0</v>
      </c>
      <c r="T52" s="121">
        <f>IF(ISNA(VLOOKUP($D52,'Overall Individual'!$B$2:$K$195,10,FALSE)),0,VLOOKUP($D52,'Overall Individual'!$B$2:$K$195,10,FALSE))</f>
        <v>0</v>
      </c>
      <c r="U52" s="176">
        <f>SUM(T52:T56)</f>
        <v>0</v>
      </c>
      <c r="V52" s="120">
        <f>IF(ISNA(VLOOKUP($D52,'Overall Individual'!$B$2:$L$195,11,FALSE)),0,VLOOKUP($D52,'Overall Individual'!$B$2:$L$195,11,FALSE))</f>
        <v>0</v>
      </c>
      <c r="W52" s="176">
        <f>SUM(V52:V56)</f>
        <v>0</v>
      </c>
      <c r="X52" s="120">
        <f>IF(ISNA(VLOOKUP($D52,'Overall Individual'!$B$2:$M$195,12,FALSE)),0,VLOOKUP($D52,'Overall Individual'!$B$2:$M$195,12,FALSE))</f>
        <v>0</v>
      </c>
      <c r="Y52" s="176">
        <f>SUM(X52:X56)</f>
        <v>0</v>
      </c>
      <c r="Z52" s="120">
        <f>IF(ISNA(VLOOKUP($D52,'Overall Individual'!$B$2:$N$195,13,FALSE)),0,VLOOKUP($D52,'Overall Individual'!$B$2:$N$195,13,FALSE))</f>
        <v>0</v>
      </c>
      <c r="AA52" s="176">
        <f>SUM(Z52:Z56)</f>
        <v>0</v>
      </c>
      <c r="AC52" s="123"/>
      <c r="AD52" s="123"/>
      <c r="AE52" s="123"/>
    </row>
    <row r="53" spans="1:31" ht="12.75" customHeight="1">
      <c r="A53" s="173"/>
      <c r="B53" s="180"/>
      <c r="C53" s="180"/>
      <c r="D53" s="117" t="s">
        <v>150</v>
      </c>
      <c r="E53" s="118">
        <f>VLOOKUP(D53,Runners!A$1:B$158,2,FALSE)</f>
        <v>220000</v>
      </c>
      <c r="F53" s="183"/>
      <c r="G53" s="186"/>
      <c r="H53" s="128">
        <f>IF(ISNA(VLOOKUP($D53,'Overall Individual'!$B$2:$J$195,4,FALSE)),0,VLOOKUP($D53,'Overall Individual'!$B$2:$J$195,4,FALSE))</f>
        <v>0</v>
      </c>
      <c r="I53" s="177"/>
      <c r="J53" s="124">
        <f>IF(ISNA(VLOOKUP($D53,'Overall Individual'!$B$2:$J$195,5,FALSE)),0,VLOOKUP($D53,'Overall Individual'!$B$2:$J$195,5,FALSE))</f>
        <v>0</v>
      </c>
      <c r="K53" s="177"/>
      <c r="L53" s="124">
        <f>IF(ISNA(VLOOKUP($D53,'Overall Individual'!$B$2:$J$195,6,FALSE)),0,VLOOKUP($D53,'Overall Individual'!$B$2:$J$195,6,FALSE))</f>
        <v>0</v>
      </c>
      <c r="M53" s="177"/>
      <c r="N53" s="125">
        <f>IF(ISNA(VLOOKUP($D53,'Overall Individual'!$B$2:$J$195,7,FALSE)),0,VLOOKUP($D53,'Overall Individual'!$B$2:$J$195,7,FALSE))</f>
        <v>0</v>
      </c>
      <c r="O53" s="189"/>
      <c r="P53" s="126">
        <f>IF(ISNA(VLOOKUP($D53,'Overall Individual'!$B$2:$J$195,8,FALSE)),0,VLOOKUP($D53,'Overall Individual'!$B$2:$J$195,8,FALSE))</f>
        <v>0</v>
      </c>
      <c r="Q53" s="177"/>
      <c r="R53" s="127">
        <f>IF(ISNA(VLOOKUP($D53,'Overall Individual'!$B$2:$J$195,9,FALSE)),0,VLOOKUP($D53,'Overall Individual'!$B$2:$J$195,9,FALSE))</f>
        <v>0</v>
      </c>
      <c r="S53" s="177"/>
      <c r="T53" s="128">
        <f>IF(ISNA(VLOOKUP($D53,'Overall Individual'!$B$2:$K$195,10,FALSE)),0,VLOOKUP($D53,'Overall Individual'!$B$2:$K$195,10,FALSE))</f>
        <v>0</v>
      </c>
      <c r="U53" s="177"/>
      <c r="V53" s="124">
        <f>IF(ISNA(VLOOKUP($D53,'Overall Individual'!$B$2:$L$195,11,FALSE)),0,VLOOKUP($D53,'Overall Individual'!$B$2:$L$195,11,FALSE))</f>
        <v>0</v>
      </c>
      <c r="W53" s="177"/>
      <c r="X53" s="124">
        <f>IF(ISNA(VLOOKUP($D53,'Overall Individual'!$B$2:$M$195,12,FALSE)),0,VLOOKUP($D53,'Overall Individual'!$B$2:$M$195,12,FALSE))</f>
        <v>0</v>
      </c>
      <c r="Y53" s="177"/>
      <c r="Z53" s="124">
        <f>IF(ISNA(VLOOKUP($D53,'Overall Individual'!$B$2:$N$195,13,FALSE)),0,VLOOKUP($D53,'Overall Individual'!$B$2:$N$195,13,FALSE))</f>
        <v>0</v>
      </c>
      <c r="AA53" s="177"/>
      <c r="AC53" s="123"/>
      <c r="AD53" s="123"/>
      <c r="AE53" s="123"/>
    </row>
    <row r="54" spans="1:31" ht="12.75" customHeight="1">
      <c r="A54" s="173"/>
      <c r="B54" s="180"/>
      <c r="C54" s="180"/>
      <c r="D54" s="117" t="s">
        <v>115</v>
      </c>
      <c r="E54" s="118">
        <f>VLOOKUP(D54,Runners!A$1:B$158,2,FALSE)</f>
        <v>245000</v>
      </c>
      <c r="F54" s="183"/>
      <c r="G54" s="186"/>
      <c r="H54" s="128">
        <f>IF(ISNA(VLOOKUP($D54,'Overall Individual'!$B$2:$J$195,4,FALSE)),0,VLOOKUP($D54,'Overall Individual'!$B$2:$J$195,4,FALSE))</f>
        <v>85</v>
      </c>
      <c r="I54" s="177"/>
      <c r="J54" s="124">
        <f>IF(ISNA(VLOOKUP($D54,'Overall Individual'!$B$2:$J$195,5,FALSE)),0,VLOOKUP($D54,'Overall Individual'!$B$2:$J$195,5,FALSE))</f>
        <v>0</v>
      </c>
      <c r="K54" s="177"/>
      <c r="L54" s="124">
        <f>IF(ISNA(VLOOKUP($D54,'Overall Individual'!$B$2:$J$195,6,FALSE)),0,VLOOKUP($D54,'Overall Individual'!$B$2:$J$195,6,FALSE))</f>
        <v>0</v>
      </c>
      <c r="M54" s="177"/>
      <c r="N54" s="125">
        <f>IF(ISNA(VLOOKUP($D54,'Overall Individual'!$B$2:$J$195,7,FALSE)),0,VLOOKUP($D54,'Overall Individual'!$B$2:$J$195,7,FALSE))</f>
        <v>0</v>
      </c>
      <c r="O54" s="189"/>
      <c r="P54" s="126">
        <f>IF(ISNA(VLOOKUP($D54,'Overall Individual'!$B$2:$J$195,8,FALSE)),0,VLOOKUP($D54,'Overall Individual'!$B$2:$J$195,8,FALSE))</f>
        <v>0</v>
      </c>
      <c r="Q54" s="177"/>
      <c r="R54" s="127">
        <f>IF(ISNA(VLOOKUP($D54,'Overall Individual'!$B$2:$J$195,9,FALSE)),0,VLOOKUP($D54,'Overall Individual'!$B$2:$J$195,9,FALSE))</f>
        <v>0</v>
      </c>
      <c r="S54" s="177"/>
      <c r="T54" s="128">
        <f>IF(ISNA(VLOOKUP($D54,'Overall Individual'!$B$2:$K$195,10,FALSE)),0,VLOOKUP($D54,'Overall Individual'!$B$2:$K$195,10,FALSE))</f>
        <v>0</v>
      </c>
      <c r="U54" s="177"/>
      <c r="V54" s="124">
        <f>IF(ISNA(VLOOKUP($D54,'Overall Individual'!$B$2:$L$195,11,FALSE)),0,VLOOKUP($D54,'Overall Individual'!$B$2:$L$195,11,FALSE))</f>
        <v>0</v>
      </c>
      <c r="W54" s="177"/>
      <c r="X54" s="124">
        <f>IF(ISNA(VLOOKUP($D54,'Overall Individual'!$B$2:$M$195,12,FALSE)),0,VLOOKUP($D54,'Overall Individual'!$B$2:$M$195,12,FALSE))</f>
        <v>0</v>
      </c>
      <c r="Y54" s="177"/>
      <c r="Z54" s="124">
        <f>IF(ISNA(VLOOKUP($D54,'Overall Individual'!$B$2:$N$195,13,FALSE)),0,VLOOKUP($D54,'Overall Individual'!$B$2:$N$195,13,FALSE))</f>
        <v>0</v>
      </c>
      <c r="AA54" s="177"/>
      <c r="AC54" s="123"/>
      <c r="AD54" s="129"/>
      <c r="AE54" s="123"/>
    </row>
    <row r="55" spans="1:31" ht="12.75" customHeight="1">
      <c r="A55" s="173"/>
      <c r="B55" s="180"/>
      <c r="C55" s="180"/>
      <c r="D55" s="117" t="s">
        <v>140</v>
      </c>
      <c r="E55" s="118">
        <f>VLOOKUP(D55,Runners!A$1:B$158,2,FALSE)</f>
        <v>200000</v>
      </c>
      <c r="F55" s="183"/>
      <c r="G55" s="186"/>
      <c r="H55" s="128">
        <f>IF(ISNA(VLOOKUP($D55,'Overall Individual'!$B$2:$J$195,4,FALSE)),0,VLOOKUP($D55,'Overall Individual'!$B$2:$J$195,4,FALSE))</f>
        <v>53</v>
      </c>
      <c r="I55" s="177"/>
      <c r="J55" s="124">
        <f>IF(ISNA(VLOOKUP($D55,'Overall Individual'!$B$2:$J$195,5,FALSE)),0,VLOOKUP($D55,'Overall Individual'!$B$2:$J$195,5,FALSE))</f>
        <v>0</v>
      </c>
      <c r="K55" s="177"/>
      <c r="L55" s="124">
        <f>IF(ISNA(VLOOKUP($D55,'Overall Individual'!$B$2:$J$195,6,FALSE)),0,VLOOKUP($D55,'Overall Individual'!$B$2:$J$195,6,FALSE))</f>
        <v>0</v>
      </c>
      <c r="M55" s="177"/>
      <c r="N55" s="125">
        <f>IF(ISNA(VLOOKUP($D55,'Overall Individual'!$B$2:$J$195,7,FALSE)),0,VLOOKUP($D55,'Overall Individual'!$B$2:$J$195,7,FALSE))</f>
        <v>0</v>
      </c>
      <c r="O55" s="189"/>
      <c r="P55" s="126">
        <f>IF(ISNA(VLOOKUP($D55,'Overall Individual'!$B$2:$J$195,8,FALSE)),0,VLOOKUP($D55,'Overall Individual'!$B$2:$J$195,8,FALSE))</f>
        <v>0</v>
      </c>
      <c r="Q55" s="177"/>
      <c r="R55" s="127">
        <f>IF(ISNA(VLOOKUP($D55,'Overall Individual'!$B$2:$J$195,9,FALSE)),0,VLOOKUP($D55,'Overall Individual'!$B$2:$J$195,9,FALSE))</f>
        <v>0</v>
      </c>
      <c r="S55" s="177"/>
      <c r="T55" s="128">
        <f>IF(ISNA(VLOOKUP($D55,'Overall Individual'!$B$2:$K$195,10,FALSE)),0,VLOOKUP($D55,'Overall Individual'!$B$2:$K$195,10,FALSE))</f>
        <v>0</v>
      </c>
      <c r="U55" s="177"/>
      <c r="V55" s="124">
        <f>IF(ISNA(VLOOKUP($D55,'Overall Individual'!$B$2:$L$195,11,FALSE)),0,VLOOKUP($D55,'Overall Individual'!$B$2:$L$195,11,FALSE))</f>
        <v>0</v>
      </c>
      <c r="W55" s="177"/>
      <c r="X55" s="124">
        <f>IF(ISNA(VLOOKUP($D55,'Overall Individual'!$B$2:$M$195,12,FALSE)),0,VLOOKUP($D55,'Overall Individual'!$B$2:$M$195,12,FALSE))</f>
        <v>0</v>
      </c>
      <c r="Y55" s="177"/>
      <c r="Z55" s="124">
        <f>IF(ISNA(VLOOKUP($D55,'Overall Individual'!$B$2:$N$195,13,FALSE)),0,VLOOKUP($D55,'Overall Individual'!$B$2:$N$195,13,FALSE))</f>
        <v>0</v>
      </c>
      <c r="AA55" s="177"/>
      <c r="AC55" s="123"/>
      <c r="AD55" s="123"/>
      <c r="AE55" s="123"/>
    </row>
    <row r="56" spans="1:31" ht="12.75" customHeight="1" thickBot="1">
      <c r="A56" s="173"/>
      <c r="B56" s="181"/>
      <c r="C56" s="181"/>
      <c r="D56" s="117" t="s">
        <v>110</v>
      </c>
      <c r="E56" s="130">
        <f>VLOOKUP(D56,Runners!A$1:B$158,2,FALSE)</f>
        <v>110000</v>
      </c>
      <c r="F56" s="184"/>
      <c r="G56" s="187"/>
      <c r="H56" s="135">
        <f>IF(ISNA(VLOOKUP($D56,'Overall Individual'!$B$2:$J$195,4,FALSE)),0,VLOOKUP($D56,'Overall Individual'!$B$2:$J$195,4,FALSE))</f>
        <v>46</v>
      </c>
      <c r="I56" s="178"/>
      <c r="J56" s="131">
        <f>IF(ISNA(VLOOKUP($D56,'Overall Individual'!$B$2:$J$195,5,FALSE)),0,VLOOKUP($D56,'Overall Individual'!$B$2:$J$195,5,FALSE))</f>
        <v>0</v>
      </c>
      <c r="K56" s="178"/>
      <c r="L56" s="131">
        <f>IF(ISNA(VLOOKUP($D56,'Overall Individual'!$B$2:$J$195,6,FALSE)),0,VLOOKUP($D56,'Overall Individual'!$B$2:$J$195,6,FALSE))</f>
        <v>0</v>
      </c>
      <c r="M56" s="178"/>
      <c r="N56" s="132">
        <f>IF(ISNA(VLOOKUP($D56,'Overall Individual'!$B$2:$J$195,7,FALSE)),0,VLOOKUP($D56,'Overall Individual'!$B$2:$J$195,7,FALSE))</f>
        <v>0</v>
      </c>
      <c r="O56" s="190"/>
      <c r="P56" s="133">
        <f>IF(ISNA(VLOOKUP($D56,'Overall Individual'!$B$2:$J$195,8,FALSE)),0,VLOOKUP($D56,'Overall Individual'!$B$2:$J$195,8,FALSE))</f>
        <v>0</v>
      </c>
      <c r="Q56" s="178"/>
      <c r="R56" s="134">
        <f>IF(ISNA(VLOOKUP($D56,'Overall Individual'!$B$2:$J$195,9,FALSE)),0,VLOOKUP($D56,'Overall Individual'!$B$2:$J$195,9,FALSE))</f>
        <v>0</v>
      </c>
      <c r="S56" s="178"/>
      <c r="T56" s="135">
        <f>IF(ISNA(VLOOKUP($D56,'Overall Individual'!$B$2:$K$195,10,FALSE)),0,VLOOKUP($D56,'Overall Individual'!$B$2:$K$195,10,FALSE))</f>
        <v>0</v>
      </c>
      <c r="U56" s="178"/>
      <c r="V56" s="131">
        <f>IF(ISNA(VLOOKUP($D56,'Overall Individual'!$B$2:$L$195,11,FALSE)),0,VLOOKUP($D56,'Overall Individual'!$B$2:$L$195,11,FALSE))</f>
        <v>0</v>
      </c>
      <c r="W56" s="178"/>
      <c r="X56" s="131">
        <f>IF(ISNA(VLOOKUP($D56,'Overall Individual'!$B$2:$M$195,12,FALSE)),0,VLOOKUP($D56,'Overall Individual'!$B$2:$M$195,12,FALSE))</f>
        <v>0</v>
      </c>
      <c r="Y56" s="178"/>
      <c r="Z56" s="131">
        <f>IF(ISNA(VLOOKUP($D56,'Overall Individual'!$B$2:$N$195,13,FALSE)),0,VLOOKUP($D56,'Overall Individual'!$B$2:$N$195,13,FALSE))</f>
        <v>0</v>
      </c>
      <c r="AA56" s="178"/>
      <c r="AC56" s="123"/>
      <c r="AD56" s="123"/>
      <c r="AE56" s="123"/>
    </row>
    <row r="57" spans="1:31" ht="12.75" customHeight="1" thickTop="1">
      <c r="A57" s="173">
        <v>12</v>
      </c>
      <c r="B57" s="179" t="s">
        <v>113</v>
      </c>
      <c r="C57" s="179" t="s">
        <v>75</v>
      </c>
      <c r="D57" s="136" t="s">
        <v>12</v>
      </c>
      <c r="E57" s="118">
        <f>VLOOKUP(D57,Runners!A$1:B$158,2,FALSE)</f>
        <v>250000</v>
      </c>
      <c r="F57" s="182">
        <f>SUM(E57:E61)</f>
        <v>995000</v>
      </c>
      <c r="G57" s="185"/>
      <c r="H57" s="121">
        <f>IF(ISNA(VLOOKUP($D57,'Overall Individual'!$B$2:$J$195,4,FALSE)),0,VLOOKUP($D57,'Overall Individual'!$B$2:$J$195,4,FALSE))</f>
        <v>97</v>
      </c>
      <c r="I57" s="176">
        <f>SUM(H57:H61)</f>
        <v>281</v>
      </c>
      <c r="J57" s="120">
        <f>IF(ISNA(VLOOKUP($D57,'Overall Individual'!$B$2:$J$195,5,FALSE)),0,VLOOKUP($D57,'Overall Individual'!$B$2:$J$195,5,FALSE))</f>
        <v>0</v>
      </c>
      <c r="K57" s="176">
        <f>SUM(J57:J61)</f>
        <v>0</v>
      </c>
      <c r="L57" s="120">
        <f>IF(ISNA(VLOOKUP($D57,'Overall Individual'!$B$2:$J$195,6,FALSE)),0,VLOOKUP($D57,'Overall Individual'!$B$2:$J$195,6,FALSE))</f>
        <v>0</v>
      </c>
      <c r="M57" s="176">
        <f>SUM(L57:L61)</f>
        <v>0</v>
      </c>
      <c r="N57" s="137">
        <f>IF(ISNA(VLOOKUP($D57,'Overall Individual'!$B$2:$J$195,7,FALSE)),0,VLOOKUP($D57,'Overall Individual'!$B$2:$J$195,7,FALSE))</f>
        <v>0</v>
      </c>
      <c r="O57" s="188">
        <f>SUM(N57:N61)</f>
        <v>0</v>
      </c>
      <c r="P57" s="120">
        <f>IF(ISNA(VLOOKUP($D57,'Overall Individual'!$B$2:$J$195,8,FALSE)),0,VLOOKUP($D57,'Overall Individual'!$B$2:$J$195,8,FALSE))</f>
        <v>0</v>
      </c>
      <c r="Q57" s="176">
        <f>SUM(P57:P61)</f>
        <v>0</v>
      </c>
      <c r="R57" s="119">
        <f>IF(ISNA(VLOOKUP($D57,'Overall Individual'!$B$2:$J$195,9,FALSE)),0,VLOOKUP($D57,'Overall Individual'!$B$2:$J$195,9,FALSE))</f>
        <v>0</v>
      </c>
      <c r="S57" s="176">
        <f>SUM(R57:R61)</f>
        <v>0</v>
      </c>
      <c r="T57" s="121">
        <f>IF(ISNA(VLOOKUP($D57,'Overall Individual'!$B$2:$K$195,10,FALSE)),0,VLOOKUP($D57,'Overall Individual'!$B$2:$K$195,10,FALSE))</f>
        <v>0</v>
      </c>
      <c r="U57" s="176">
        <f>SUM(T57:T61)</f>
        <v>0</v>
      </c>
      <c r="V57" s="120">
        <f>IF(ISNA(VLOOKUP($D57,'Overall Individual'!$B$2:$L$195,11,FALSE)),0,VLOOKUP($D57,'Overall Individual'!$B$2:$L$195,11,FALSE))</f>
        <v>0</v>
      </c>
      <c r="W57" s="176">
        <f>SUM(V57:V61)</f>
        <v>0</v>
      </c>
      <c r="X57" s="120">
        <f>IF(ISNA(VLOOKUP($D57,'Overall Individual'!$B$2:$M$195,12,FALSE)),0,VLOOKUP($D57,'Overall Individual'!$B$2:$M$195,12,FALSE))</f>
        <v>0</v>
      </c>
      <c r="Y57" s="176">
        <f>SUM(X57:X61)</f>
        <v>0</v>
      </c>
      <c r="Z57" s="120">
        <f>IF(ISNA(VLOOKUP($D57,'Overall Individual'!$B$2:$N$195,13,FALSE)),0,VLOOKUP($D57,'Overall Individual'!$B$2:$N$195,13,FALSE))</f>
        <v>0</v>
      </c>
      <c r="AA57" s="176">
        <f>SUM(Z57:Z61)</f>
        <v>0</v>
      </c>
      <c r="AC57" s="123"/>
      <c r="AD57" s="123"/>
      <c r="AE57" s="123"/>
    </row>
    <row r="58" spans="1:31" ht="12.75" customHeight="1">
      <c r="A58" s="173"/>
      <c r="B58" s="180"/>
      <c r="C58" s="180"/>
      <c r="D58" s="117" t="s">
        <v>96</v>
      </c>
      <c r="E58" s="118">
        <f>VLOOKUP(D58,Runners!A$1:B$158,2,FALSE)</f>
        <v>230000</v>
      </c>
      <c r="F58" s="183"/>
      <c r="G58" s="186"/>
      <c r="H58" s="128">
        <f>IF(ISNA(VLOOKUP($D58,'Overall Individual'!$B$2:$J$195,4,FALSE)),0,VLOOKUP($D58,'Overall Individual'!$B$2:$J$195,4,FALSE))</f>
        <v>0</v>
      </c>
      <c r="I58" s="177"/>
      <c r="J58" s="124">
        <f>IF(ISNA(VLOOKUP($D58,'Overall Individual'!$B$2:$J$195,5,FALSE)),0,VLOOKUP($D58,'Overall Individual'!$B$2:$J$195,5,FALSE))</f>
        <v>0</v>
      </c>
      <c r="K58" s="177"/>
      <c r="L58" s="124">
        <f>IF(ISNA(VLOOKUP($D58,'Overall Individual'!$B$2:$J$195,6,FALSE)),0,VLOOKUP($D58,'Overall Individual'!$B$2:$J$195,6,FALSE))</f>
        <v>0</v>
      </c>
      <c r="M58" s="177"/>
      <c r="N58" s="125">
        <f>IF(ISNA(VLOOKUP($D58,'Overall Individual'!$B$2:$J$195,7,FALSE)),0,VLOOKUP($D58,'Overall Individual'!$B$2:$J$195,7,FALSE))</f>
        <v>0</v>
      </c>
      <c r="O58" s="189"/>
      <c r="P58" s="126">
        <f>IF(ISNA(VLOOKUP($D58,'Overall Individual'!$B$2:$J$195,8,FALSE)),0,VLOOKUP($D58,'Overall Individual'!$B$2:$J$195,8,FALSE))</f>
        <v>0</v>
      </c>
      <c r="Q58" s="177"/>
      <c r="R58" s="127">
        <f>IF(ISNA(VLOOKUP($D58,'Overall Individual'!$B$2:$J$195,9,FALSE)),0,VLOOKUP($D58,'Overall Individual'!$B$2:$J$195,9,FALSE))</f>
        <v>0</v>
      </c>
      <c r="S58" s="177"/>
      <c r="T58" s="128">
        <f>IF(ISNA(VLOOKUP($D58,'Overall Individual'!$B$2:$K$195,10,FALSE)),0,VLOOKUP($D58,'Overall Individual'!$B$2:$K$195,10,FALSE))</f>
        <v>0</v>
      </c>
      <c r="U58" s="177"/>
      <c r="V58" s="124">
        <f>IF(ISNA(VLOOKUP($D58,'Overall Individual'!$B$2:$L$195,11,FALSE)),0,VLOOKUP($D58,'Overall Individual'!$B$2:$L$195,11,FALSE))</f>
        <v>0</v>
      </c>
      <c r="W58" s="177"/>
      <c r="X58" s="124">
        <f>IF(ISNA(VLOOKUP($D58,'Overall Individual'!$B$2:$M$195,12,FALSE)),0,VLOOKUP($D58,'Overall Individual'!$B$2:$M$195,12,FALSE))</f>
        <v>0</v>
      </c>
      <c r="Y58" s="177"/>
      <c r="Z58" s="124">
        <f>IF(ISNA(VLOOKUP($D58,'Overall Individual'!$B$2:$N$195,13,FALSE)),0,VLOOKUP($D58,'Overall Individual'!$B$2:$N$195,13,FALSE))</f>
        <v>0</v>
      </c>
      <c r="AA58" s="177"/>
      <c r="AC58" s="123"/>
      <c r="AD58" s="123"/>
      <c r="AE58" s="123"/>
    </row>
    <row r="59" spans="1:31" ht="12.75" customHeight="1">
      <c r="A59" s="173"/>
      <c r="B59" s="180"/>
      <c r="C59" s="180"/>
      <c r="D59" s="117" t="s">
        <v>190</v>
      </c>
      <c r="E59" s="118">
        <f>VLOOKUP(D59,Runners!A$1:B$158,2,FALSE)</f>
        <v>170000</v>
      </c>
      <c r="F59" s="183"/>
      <c r="G59" s="186"/>
      <c r="H59" s="128">
        <f>IF(ISNA(VLOOKUP($D59,'Overall Individual'!$B$2:$J$195,4,FALSE)),0,VLOOKUP($D59,'Overall Individual'!$B$2:$J$195,4,FALSE))</f>
        <v>67</v>
      </c>
      <c r="I59" s="177"/>
      <c r="J59" s="124">
        <f>IF(ISNA(VLOOKUP($D59,'Overall Individual'!$B$2:$J$195,5,FALSE)),0,VLOOKUP($D59,'Overall Individual'!$B$2:$J$195,5,FALSE))</f>
        <v>0</v>
      </c>
      <c r="K59" s="177"/>
      <c r="L59" s="124">
        <f>IF(ISNA(VLOOKUP($D59,'Overall Individual'!$B$2:$J$195,6,FALSE)),0,VLOOKUP($D59,'Overall Individual'!$B$2:$J$195,6,FALSE))</f>
        <v>0</v>
      </c>
      <c r="M59" s="177"/>
      <c r="N59" s="125">
        <f>IF(ISNA(VLOOKUP($D59,'Overall Individual'!$B$2:$J$195,7,FALSE)),0,VLOOKUP($D59,'Overall Individual'!$B$2:$J$195,7,FALSE))</f>
        <v>0</v>
      </c>
      <c r="O59" s="189"/>
      <c r="P59" s="126">
        <f>IF(ISNA(VLOOKUP($D59,'Overall Individual'!$B$2:$J$195,8,FALSE)),0,VLOOKUP($D59,'Overall Individual'!$B$2:$J$195,8,FALSE))</f>
        <v>0</v>
      </c>
      <c r="Q59" s="177"/>
      <c r="R59" s="127">
        <f>IF(ISNA(VLOOKUP($D59,'Overall Individual'!$B$2:$J$195,9,FALSE)),0,VLOOKUP($D59,'Overall Individual'!$B$2:$J$195,9,FALSE))</f>
        <v>0</v>
      </c>
      <c r="S59" s="177"/>
      <c r="T59" s="128">
        <f>IF(ISNA(VLOOKUP($D59,'Overall Individual'!$B$2:$K$195,10,FALSE)),0,VLOOKUP($D59,'Overall Individual'!$B$2:$K$195,10,FALSE))</f>
        <v>0</v>
      </c>
      <c r="U59" s="177"/>
      <c r="V59" s="124">
        <f>IF(ISNA(VLOOKUP($D59,'Overall Individual'!$B$2:$L$195,11,FALSE)),0,VLOOKUP($D59,'Overall Individual'!$B$2:$L$195,11,FALSE))</f>
        <v>0</v>
      </c>
      <c r="W59" s="177"/>
      <c r="X59" s="124">
        <f>IF(ISNA(VLOOKUP($D59,'Overall Individual'!$B$2:$M$195,12,FALSE)),0,VLOOKUP($D59,'Overall Individual'!$B$2:$M$195,12,FALSE))</f>
        <v>0</v>
      </c>
      <c r="Y59" s="177"/>
      <c r="Z59" s="124">
        <f>IF(ISNA(VLOOKUP($D59,'Overall Individual'!$B$2:$N$195,13,FALSE)),0,VLOOKUP($D59,'Overall Individual'!$B$2:$N$195,13,FALSE))</f>
        <v>0</v>
      </c>
      <c r="AA59" s="177"/>
      <c r="AC59" s="123"/>
      <c r="AD59" s="123"/>
      <c r="AE59" s="123"/>
    </row>
    <row r="60" spans="1:31" ht="12.75" customHeight="1">
      <c r="A60" s="173"/>
      <c r="B60" s="180"/>
      <c r="C60" s="180"/>
      <c r="D60" s="117" t="s">
        <v>142</v>
      </c>
      <c r="E60" s="118">
        <f>VLOOKUP(D60,Runners!A$1:B$158,2,FALSE)</f>
        <v>185000</v>
      </c>
      <c r="F60" s="183"/>
      <c r="G60" s="186"/>
      <c r="H60" s="128">
        <f>IF(ISNA(VLOOKUP($D60,'Overall Individual'!$B$2:$J$195,4,FALSE)),0,VLOOKUP($D60,'Overall Individual'!$B$2:$J$195,4,FALSE))</f>
        <v>59</v>
      </c>
      <c r="I60" s="177"/>
      <c r="J60" s="124">
        <f>IF(ISNA(VLOOKUP($D60,'Overall Individual'!$B$2:$J$195,5,FALSE)),0,VLOOKUP($D60,'Overall Individual'!$B$2:$J$195,5,FALSE))</f>
        <v>0</v>
      </c>
      <c r="K60" s="177"/>
      <c r="L60" s="124">
        <f>IF(ISNA(VLOOKUP($D60,'Overall Individual'!$B$2:$J$195,6,FALSE)),0,VLOOKUP($D60,'Overall Individual'!$B$2:$J$195,6,FALSE))</f>
        <v>0</v>
      </c>
      <c r="M60" s="177"/>
      <c r="N60" s="125">
        <f>IF(ISNA(VLOOKUP($D60,'Overall Individual'!$B$2:$J$195,7,FALSE)),0,VLOOKUP($D60,'Overall Individual'!$B$2:$J$195,7,FALSE))</f>
        <v>0</v>
      </c>
      <c r="O60" s="189"/>
      <c r="P60" s="126">
        <f>IF(ISNA(VLOOKUP($D60,'Overall Individual'!$B$2:$J$195,8,FALSE)),0,VLOOKUP($D60,'Overall Individual'!$B$2:$J$195,8,FALSE))</f>
        <v>0</v>
      </c>
      <c r="Q60" s="177"/>
      <c r="R60" s="127">
        <f>IF(ISNA(VLOOKUP($D60,'Overall Individual'!$B$2:$J$195,9,FALSE)),0,VLOOKUP($D60,'Overall Individual'!$B$2:$J$195,9,FALSE))</f>
        <v>0</v>
      </c>
      <c r="S60" s="177"/>
      <c r="T60" s="128">
        <f>IF(ISNA(VLOOKUP($D60,'Overall Individual'!$B$2:$K$195,10,FALSE)),0,VLOOKUP($D60,'Overall Individual'!$B$2:$K$195,10,FALSE))</f>
        <v>0</v>
      </c>
      <c r="U60" s="177"/>
      <c r="V60" s="124">
        <f>IF(ISNA(VLOOKUP($D60,'Overall Individual'!$B$2:$L$195,11,FALSE)),0,VLOOKUP($D60,'Overall Individual'!$B$2:$L$195,11,FALSE))</f>
        <v>0</v>
      </c>
      <c r="W60" s="177"/>
      <c r="X60" s="124">
        <f>IF(ISNA(VLOOKUP($D60,'Overall Individual'!$B$2:$M$195,12,FALSE)),0,VLOOKUP($D60,'Overall Individual'!$B$2:$M$195,12,FALSE))</f>
        <v>0</v>
      </c>
      <c r="Y60" s="177"/>
      <c r="Z60" s="124">
        <f>IF(ISNA(VLOOKUP($D60,'Overall Individual'!$B$2:$N$195,13,FALSE)),0,VLOOKUP($D60,'Overall Individual'!$B$2:$N$195,13,FALSE))</f>
        <v>0</v>
      </c>
      <c r="AA60" s="177"/>
      <c r="AC60" s="123"/>
      <c r="AD60" s="129"/>
      <c r="AE60" s="123"/>
    </row>
    <row r="61" spans="1:31" ht="12.75" customHeight="1" thickBot="1">
      <c r="A61" s="173"/>
      <c r="B61" s="181"/>
      <c r="C61" s="181"/>
      <c r="D61" s="138" t="s">
        <v>77</v>
      </c>
      <c r="E61" s="118">
        <f>VLOOKUP(D61,Runners!A$1:B$158,2,FALSE)</f>
        <v>160000</v>
      </c>
      <c r="F61" s="184"/>
      <c r="G61" s="187"/>
      <c r="H61" s="135">
        <f>IF(ISNA(VLOOKUP($D61,'Overall Individual'!$B$2:$J$195,4,FALSE)),0,VLOOKUP($D61,'Overall Individual'!$B$2:$J$195,4,FALSE))</f>
        <v>58</v>
      </c>
      <c r="I61" s="178"/>
      <c r="J61" s="131">
        <f>IF(ISNA(VLOOKUP($D61,'Overall Individual'!$B$2:$J$195,5,FALSE)),0,VLOOKUP($D61,'Overall Individual'!$B$2:$J$195,5,FALSE))</f>
        <v>0</v>
      </c>
      <c r="K61" s="178"/>
      <c r="L61" s="131">
        <f>IF(ISNA(VLOOKUP($D61,'Overall Individual'!$B$2:$J$195,6,FALSE)),0,VLOOKUP($D61,'Overall Individual'!$B$2:$J$195,6,FALSE))</f>
        <v>0</v>
      </c>
      <c r="M61" s="178"/>
      <c r="N61" s="132">
        <f>IF(ISNA(VLOOKUP($D61,'Overall Individual'!$B$2:$J$195,7,FALSE)),0,VLOOKUP($D61,'Overall Individual'!$B$2:$J$195,7,FALSE))</f>
        <v>0</v>
      </c>
      <c r="O61" s="190"/>
      <c r="P61" s="133">
        <f>IF(ISNA(VLOOKUP($D61,'Overall Individual'!$B$2:$J$195,8,FALSE)),0,VLOOKUP($D61,'Overall Individual'!$B$2:$J$195,8,FALSE))</f>
        <v>0</v>
      </c>
      <c r="Q61" s="178"/>
      <c r="R61" s="134">
        <f>IF(ISNA(VLOOKUP($D61,'Overall Individual'!$B$2:$J$195,9,FALSE)),0,VLOOKUP($D61,'Overall Individual'!$B$2:$J$195,9,FALSE))</f>
        <v>0</v>
      </c>
      <c r="S61" s="178"/>
      <c r="T61" s="135">
        <f>IF(ISNA(VLOOKUP($D61,'Overall Individual'!$B$2:$K$195,10,FALSE)),0,VLOOKUP($D61,'Overall Individual'!$B$2:$K$195,10,FALSE))</f>
        <v>0</v>
      </c>
      <c r="U61" s="178"/>
      <c r="V61" s="131">
        <f>IF(ISNA(VLOOKUP($D61,'Overall Individual'!$B$2:$L$195,11,FALSE)),0,VLOOKUP($D61,'Overall Individual'!$B$2:$L$195,11,FALSE))</f>
        <v>0</v>
      </c>
      <c r="W61" s="178"/>
      <c r="X61" s="131">
        <f>IF(ISNA(VLOOKUP($D61,'Overall Individual'!$B$2:$M$195,12,FALSE)),0,VLOOKUP($D61,'Overall Individual'!$B$2:$M$195,12,FALSE))</f>
        <v>0</v>
      </c>
      <c r="Y61" s="178"/>
      <c r="Z61" s="131">
        <f>IF(ISNA(VLOOKUP($D61,'Overall Individual'!$B$2:$N$195,13,FALSE)),0,VLOOKUP($D61,'Overall Individual'!$B$2:$N$195,13,FALSE))</f>
        <v>0</v>
      </c>
      <c r="AA61" s="178"/>
      <c r="AC61" s="123"/>
      <c r="AD61" s="123"/>
      <c r="AE61" s="123"/>
    </row>
    <row r="62" spans="1:31" ht="12.75" customHeight="1" thickTop="1">
      <c r="A62" s="173">
        <v>13</v>
      </c>
      <c r="B62" s="179" t="s">
        <v>235</v>
      </c>
      <c r="C62" s="179" t="s">
        <v>10</v>
      </c>
      <c r="D62" s="117" t="s">
        <v>121</v>
      </c>
      <c r="E62" s="159">
        <f>VLOOKUP(D62,Runners!A$1:B$158,2,FALSE)</f>
        <v>235000</v>
      </c>
      <c r="F62" s="182">
        <f>SUM(E62:E66)</f>
        <v>980000</v>
      </c>
      <c r="G62" s="185">
        <v>3</v>
      </c>
      <c r="H62" s="121">
        <f>IF(ISNA(VLOOKUP($D62,'Overall Individual'!$B$2:$J$195,4,FALSE)),0,VLOOKUP($D62,'Overall Individual'!$B$2:$J$195,4,FALSE))</f>
        <v>79</v>
      </c>
      <c r="I62" s="176">
        <f>SUM(H62:H66)</f>
        <v>323</v>
      </c>
      <c r="J62" s="120">
        <f>IF(ISNA(VLOOKUP($D62,'Overall Individual'!$B$2:$J$195,5,FALSE)),0,VLOOKUP($D62,'Overall Individual'!$B$2:$J$195,5,FALSE))</f>
        <v>0</v>
      </c>
      <c r="K62" s="176">
        <f>SUM(J62:J66)</f>
        <v>0</v>
      </c>
      <c r="L62" s="120">
        <f>IF(ISNA(VLOOKUP($D62,'Overall Individual'!$B$2:$J$195,6,FALSE)),0,VLOOKUP($D62,'Overall Individual'!$B$2:$J$195,6,FALSE))</f>
        <v>0</v>
      </c>
      <c r="M62" s="176">
        <f>SUM(L62:L66)</f>
        <v>0</v>
      </c>
      <c r="N62" s="137">
        <f>IF(ISNA(VLOOKUP($D62,'Overall Individual'!$B$2:$J$195,7,FALSE)),0,VLOOKUP($D62,'Overall Individual'!$B$2:$J$195,7,FALSE))</f>
        <v>0</v>
      </c>
      <c r="O62" s="188">
        <f>SUM(N62:N66)</f>
        <v>0</v>
      </c>
      <c r="P62" s="120">
        <f>IF(ISNA(VLOOKUP($D62,'Overall Individual'!$B$2:$J$195,8,FALSE)),0,VLOOKUP($D62,'Overall Individual'!$B$2:$J$195,8,FALSE))</f>
        <v>0</v>
      </c>
      <c r="Q62" s="176">
        <f>SUM(P62:P66)</f>
        <v>0</v>
      </c>
      <c r="R62" s="119">
        <f>IF(ISNA(VLOOKUP($D62,'Overall Individual'!$B$2:$J$195,9,FALSE)),0,VLOOKUP($D62,'Overall Individual'!$B$2:$J$195,9,FALSE))</f>
        <v>0</v>
      </c>
      <c r="S62" s="176">
        <f>SUM(R62:R66)</f>
        <v>0</v>
      </c>
      <c r="T62" s="121">
        <f>IF(ISNA(VLOOKUP($D62,'Overall Individual'!$B$2:$K$195,10,FALSE)),0,VLOOKUP($D62,'Overall Individual'!$B$2:$K$195,10,FALSE))</f>
        <v>0</v>
      </c>
      <c r="U62" s="176">
        <f>SUM(T62:T66)</f>
        <v>0</v>
      </c>
      <c r="V62" s="120">
        <f>IF(ISNA(VLOOKUP($D62,'Overall Individual'!$B$2:$L$195,11,FALSE)),0,VLOOKUP($D62,'Overall Individual'!$B$2:$L$195,11,FALSE))</f>
        <v>0</v>
      </c>
      <c r="W62" s="176">
        <f>SUM(V62:V66)</f>
        <v>0</v>
      </c>
      <c r="X62" s="120">
        <f>IF(ISNA(VLOOKUP($D62,'Overall Individual'!$B$2:$M$195,12,FALSE)),0,VLOOKUP($D62,'Overall Individual'!$B$2:$M$195,12,FALSE))</f>
        <v>0</v>
      </c>
      <c r="Y62" s="176">
        <f>SUM(X62:X66)</f>
        <v>0</v>
      </c>
      <c r="Z62" s="120">
        <f>IF(ISNA(VLOOKUP($D62,'Overall Individual'!$B$2:$N$195,13,FALSE)),0,VLOOKUP($D62,'Overall Individual'!$B$2:$N$195,13,FALSE))</f>
        <v>0</v>
      </c>
      <c r="AA62" s="176">
        <f>SUM(Z62:Z66)</f>
        <v>0</v>
      </c>
      <c r="AC62" s="123"/>
      <c r="AD62" s="123"/>
      <c r="AE62" s="123"/>
    </row>
    <row r="63" spans="1:31" ht="10.5" customHeight="1">
      <c r="A63" s="173"/>
      <c r="B63" s="180"/>
      <c r="C63" s="180"/>
      <c r="D63" s="140" t="s">
        <v>218</v>
      </c>
      <c r="E63" s="118">
        <f>VLOOKUP(D63,Runners!A$1:B$158,2,FALSE)</f>
        <v>130000</v>
      </c>
      <c r="F63" s="183"/>
      <c r="G63" s="186"/>
      <c r="H63" s="128">
        <f>IF(ISNA(VLOOKUP($D63,'Overall Individual'!$B$2:$J$195,4,FALSE)),0,VLOOKUP($D63,'Overall Individual'!$B$2:$J$195,4,FALSE))</f>
        <v>62</v>
      </c>
      <c r="I63" s="177"/>
      <c r="J63" s="124">
        <f>IF(ISNA(VLOOKUP($D63,'Overall Individual'!$B$2:$J$195,5,FALSE)),0,VLOOKUP($D63,'Overall Individual'!$B$2:$J$195,5,FALSE))</f>
        <v>0</v>
      </c>
      <c r="K63" s="177"/>
      <c r="L63" s="124">
        <f>IF(ISNA(VLOOKUP($D63,'Overall Individual'!$B$2:$J$195,6,FALSE)),0,VLOOKUP($D63,'Overall Individual'!$B$2:$J$195,6,FALSE))</f>
        <v>0</v>
      </c>
      <c r="M63" s="177"/>
      <c r="N63" s="125">
        <f>IF(ISNA(VLOOKUP($D63,'Overall Individual'!$B$2:$J$195,7,FALSE)),0,VLOOKUP($D63,'Overall Individual'!$B$2:$J$195,7,FALSE))</f>
        <v>0</v>
      </c>
      <c r="O63" s="189"/>
      <c r="P63" s="126">
        <f>IF(ISNA(VLOOKUP($D63,'Overall Individual'!$B$2:$J$195,8,FALSE)),0,VLOOKUP($D63,'Overall Individual'!$B$2:$J$195,8,FALSE))</f>
        <v>0</v>
      </c>
      <c r="Q63" s="177"/>
      <c r="R63" s="127">
        <f>IF(ISNA(VLOOKUP($D63,'Overall Individual'!$B$2:$J$195,9,FALSE)),0,VLOOKUP($D63,'Overall Individual'!$B$2:$J$195,9,FALSE))</f>
        <v>0</v>
      </c>
      <c r="S63" s="177"/>
      <c r="T63" s="128">
        <f>IF(ISNA(VLOOKUP($D63,'Overall Individual'!$B$2:$K$195,10,FALSE)),0,VLOOKUP($D63,'Overall Individual'!$B$2:$K$195,10,FALSE))</f>
        <v>0</v>
      </c>
      <c r="U63" s="177"/>
      <c r="V63" s="124">
        <f>IF(ISNA(VLOOKUP($D63,'Overall Individual'!$B$2:$L$195,11,FALSE)),0,VLOOKUP($D63,'Overall Individual'!$B$2:$L$195,11,FALSE))</f>
        <v>0</v>
      </c>
      <c r="W63" s="177"/>
      <c r="X63" s="124">
        <f>IF(ISNA(VLOOKUP($D63,'Overall Individual'!$B$2:$M$195,12,FALSE)),0,VLOOKUP($D63,'Overall Individual'!$B$2:$M$195,12,FALSE))</f>
        <v>0</v>
      </c>
      <c r="Y63" s="177"/>
      <c r="Z63" s="124">
        <f>IF(ISNA(VLOOKUP($D63,'Overall Individual'!$B$2:$N$195,13,FALSE)),0,VLOOKUP($D63,'Overall Individual'!$B$2:$N$195,13,FALSE))</f>
        <v>0</v>
      </c>
      <c r="AA63" s="177"/>
      <c r="AC63" s="123"/>
      <c r="AD63" s="123"/>
      <c r="AE63" s="123"/>
    </row>
    <row r="64" spans="1:31" ht="12.75" customHeight="1">
      <c r="A64" s="173"/>
      <c r="B64" s="180"/>
      <c r="C64" s="180"/>
      <c r="D64" s="117" t="s">
        <v>195</v>
      </c>
      <c r="E64" s="118">
        <f>VLOOKUP(D64,Runners!A$1:B$158,2,FALSE)</f>
        <v>140000</v>
      </c>
      <c r="F64" s="183"/>
      <c r="G64" s="186"/>
      <c r="H64" s="128">
        <f>IF(ISNA(VLOOKUP($D64,'Overall Individual'!$B$2:$J$195,4,FALSE)),0,VLOOKUP($D64,'Overall Individual'!$B$2:$J$195,4,FALSE))</f>
        <v>0</v>
      </c>
      <c r="I64" s="177"/>
      <c r="J64" s="124">
        <f>IF(ISNA(VLOOKUP($D64,'Overall Individual'!$B$2:$J$195,5,FALSE)),0,VLOOKUP($D64,'Overall Individual'!$B$2:$J$195,5,FALSE))</f>
        <v>0</v>
      </c>
      <c r="K64" s="177"/>
      <c r="L64" s="124">
        <f>IF(ISNA(VLOOKUP($D64,'Overall Individual'!$B$2:$J$195,6,FALSE)),0,VLOOKUP($D64,'Overall Individual'!$B$2:$J$195,6,FALSE))</f>
        <v>0</v>
      </c>
      <c r="M64" s="177"/>
      <c r="N64" s="125">
        <f>IF(ISNA(VLOOKUP($D64,'Overall Individual'!$B$2:$J$195,7,FALSE)),0,VLOOKUP($D64,'Overall Individual'!$B$2:$J$195,7,FALSE))</f>
        <v>0</v>
      </c>
      <c r="O64" s="189"/>
      <c r="P64" s="126">
        <f>IF(ISNA(VLOOKUP($D64,'Overall Individual'!$B$2:$J$195,8,FALSE)),0,VLOOKUP($D64,'Overall Individual'!$B$2:$J$195,8,FALSE))</f>
        <v>0</v>
      </c>
      <c r="Q64" s="177"/>
      <c r="R64" s="127">
        <f>IF(ISNA(VLOOKUP($D64,'Overall Individual'!$B$2:$J$195,9,FALSE)),0,VLOOKUP($D64,'Overall Individual'!$B$2:$J$195,9,FALSE))</f>
        <v>0</v>
      </c>
      <c r="S64" s="177"/>
      <c r="T64" s="128">
        <f>IF(ISNA(VLOOKUP($D64,'Overall Individual'!$B$2:$K$195,10,FALSE)),0,VLOOKUP($D64,'Overall Individual'!$B$2:$K$195,10,FALSE))</f>
        <v>0</v>
      </c>
      <c r="U64" s="177"/>
      <c r="V64" s="124">
        <f>IF(ISNA(VLOOKUP($D64,'Overall Individual'!$B$2:$L$195,11,FALSE)),0,VLOOKUP($D64,'Overall Individual'!$B$2:$L$195,11,FALSE))</f>
        <v>0</v>
      </c>
      <c r="W64" s="177"/>
      <c r="X64" s="124">
        <f>IF(ISNA(VLOOKUP($D64,'Overall Individual'!$B$2:$M$195,12,FALSE)),0,VLOOKUP($D64,'Overall Individual'!$B$2:$M$195,12,FALSE))</f>
        <v>0</v>
      </c>
      <c r="Y64" s="177"/>
      <c r="Z64" s="124">
        <f>IF(ISNA(VLOOKUP($D64,'Overall Individual'!$B$2:$N$195,13,FALSE)),0,VLOOKUP($D64,'Overall Individual'!$B$2:$N$195,13,FALSE))</f>
        <v>0</v>
      </c>
      <c r="AA64" s="177"/>
      <c r="AC64" s="123"/>
      <c r="AD64" s="141"/>
      <c r="AE64" s="123"/>
    </row>
    <row r="65" spans="1:31" ht="12.75" customHeight="1">
      <c r="A65" s="173"/>
      <c r="B65" s="180"/>
      <c r="C65" s="180"/>
      <c r="D65" s="117" t="s">
        <v>184</v>
      </c>
      <c r="E65" s="118">
        <f>VLOOKUP(D65,Runners!A$1:B$158,2,FALSE)</f>
        <v>235000</v>
      </c>
      <c r="F65" s="183"/>
      <c r="G65" s="186"/>
      <c r="H65" s="128">
        <f>IF(ISNA(VLOOKUP($D65,'Overall Individual'!$B$2:$J$195,4,FALSE)),0,VLOOKUP($D65,'Overall Individual'!$B$2:$J$195,4,FALSE))</f>
        <v>89</v>
      </c>
      <c r="I65" s="177"/>
      <c r="J65" s="124">
        <f>IF(ISNA(VLOOKUP($D65,'Overall Individual'!$B$2:$J$195,5,FALSE)),0,VLOOKUP($D65,'Overall Individual'!$B$2:$J$195,5,FALSE))</f>
        <v>0</v>
      </c>
      <c r="K65" s="177"/>
      <c r="L65" s="124">
        <f>IF(ISNA(VLOOKUP($D65,'Overall Individual'!$B$2:$J$195,6,FALSE)),0,VLOOKUP($D65,'Overall Individual'!$B$2:$J$195,6,FALSE))</f>
        <v>0</v>
      </c>
      <c r="M65" s="177"/>
      <c r="N65" s="125">
        <f>IF(ISNA(VLOOKUP($D65,'Overall Individual'!$B$2:$J$195,7,FALSE)),0,VLOOKUP($D65,'Overall Individual'!$B$2:$J$195,7,FALSE))</f>
        <v>0</v>
      </c>
      <c r="O65" s="189"/>
      <c r="P65" s="126">
        <f>IF(ISNA(VLOOKUP($D65,'Overall Individual'!$B$2:$J$195,8,FALSE)),0,VLOOKUP($D65,'Overall Individual'!$B$2:$J$195,8,FALSE))</f>
        <v>0</v>
      </c>
      <c r="Q65" s="177"/>
      <c r="R65" s="127">
        <f>IF(ISNA(VLOOKUP($D65,'Overall Individual'!$B$2:$J$195,9,FALSE)),0,VLOOKUP($D65,'Overall Individual'!$B$2:$J$195,9,FALSE))</f>
        <v>0</v>
      </c>
      <c r="S65" s="177"/>
      <c r="T65" s="128">
        <f>IF(ISNA(VLOOKUP($D65,'Overall Individual'!$B$2:$K$195,10,FALSE)),0,VLOOKUP($D65,'Overall Individual'!$B$2:$K$195,10,FALSE))</f>
        <v>0</v>
      </c>
      <c r="U65" s="177"/>
      <c r="V65" s="124">
        <f>IF(ISNA(VLOOKUP($D65,'Overall Individual'!$B$2:$L$195,11,FALSE)),0,VLOOKUP($D65,'Overall Individual'!$B$2:$L$195,11,FALSE))</f>
        <v>0</v>
      </c>
      <c r="W65" s="177"/>
      <c r="X65" s="124">
        <f>IF(ISNA(VLOOKUP($D65,'Overall Individual'!$B$2:$M$195,12,FALSE)),0,VLOOKUP($D65,'Overall Individual'!$B$2:$M$195,12,FALSE))</f>
        <v>0</v>
      </c>
      <c r="Y65" s="177"/>
      <c r="Z65" s="124">
        <f>IF(ISNA(VLOOKUP($D65,'Overall Individual'!$B$2:$N$195,13,FALSE)),0,VLOOKUP($D65,'Overall Individual'!$B$2:$N$195,13,FALSE))</f>
        <v>0</v>
      </c>
      <c r="AA65" s="177"/>
      <c r="AC65" s="123"/>
      <c r="AD65" s="123"/>
      <c r="AE65" s="123"/>
    </row>
    <row r="66" spans="1:31" ht="12.75" customHeight="1" thickBot="1">
      <c r="A66" s="173"/>
      <c r="B66" s="181"/>
      <c r="C66" s="181"/>
      <c r="D66" s="117" t="s">
        <v>7</v>
      </c>
      <c r="E66" s="130">
        <f>VLOOKUP(D66,Runners!A$1:B$158,2,FALSE)</f>
        <v>240000</v>
      </c>
      <c r="F66" s="184"/>
      <c r="G66" s="187"/>
      <c r="H66" s="135">
        <f>IF(ISNA(VLOOKUP($D66,'Overall Individual'!$B$2:$J$195,4,FALSE)),0,VLOOKUP($D66,'Overall Individual'!$B$2:$J$195,4,FALSE))</f>
        <v>93</v>
      </c>
      <c r="I66" s="178"/>
      <c r="J66" s="131">
        <f>IF(ISNA(VLOOKUP($D66,'Overall Individual'!$B$2:$J$195,5,FALSE)),0,VLOOKUP($D66,'Overall Individual'!$B$2:$J$195,5,FALSE))</f>
        <v>0</v>
      </c>
      <c r="K66" s="178"/>
      <c r="L66" s="131">
        <f>IF(ISNA(VLOOKUP($D66,'Overall Individual'!$B$2:$J$195,6,FALSE)),0,VLOOKUP($D66,'Overall Individual'!$B$2:$J$195,6,FALSE))</f>
        <v>0</v>
      </c>
      <c r="M66" s="178"/>
      <c r="N66" s="132">
        <f>IF(ISNA(VLOOKUP($D66,'Overall Individual'!$B$2:$J$195,7,FALSE)),0,VLOOKUP($D66,'Overall Individual'!$B$2:$J$195,7,FALSE))</f>
        <v>0</v>
      </c>
      <c r="O66" s="190"/>
      <c r="P66" s="133">
        <f>IF(ISNA(VLOOKUP($D66,'Overall Individual'!$B$2:$J$195,8,FALSE)),0,VLOOKUP($D66,'Overall Individual'!$B$2:$J$195,8,FALSE))</f>
        <v>0</v>
      </c>
      <c r="Q66" s="178"/>
      <c r="R66" s="134">
        <f>IF(ISNA(VLOOKUP($D66,'Overall Individual'!$B$2:$J$195,9,FALSE)),0,VLOOKUP($D66,'Overall Individual'!$B$2:$J$195,9,FALSE))</f>
        <v>0</v>
      </c>
      <c r="S66" s="178"/>
      <c r="T66" s="135">
        <f>IF(ISNA(VLOOKUP($D66,'Overall Individual'!$B$2:$K$195,10,FALSE)),0,VLOOKUP($D66,'Overall Individual'!$B$2:$K$195,10,FALSE))</f>
        <v>0</v>
      </c>
      <c r="U66" s="178"/>
      <c r="V66" s="131">
        <f>IF(ISNA(VLOOKUP($D66,'Overall Individual'!$B$2:$L$195,11,FALSE)),0,VLOOKUP($D66,'Overall Individual'!$B$2:$L$195,11,FALSE))</f>
        <v>0</v>
      </c>
      <c r="W66" s="178"/>
      <c r="X66" s="131">
        <f>IF(ISNA(VLOOKUP($D66,'Overall Individual'!$B$2:$M$195,12,FALSE)),0,VLOOKUP($D66,'Overall Individual'!$B$2:$M$195,12,FALSE))</f>
        <v>0</v>
      </c>
      <c r="Y66" s="178"/>
      <c r="Z66" s="131">
        <f>IF(ISNA(VLOOKUP($D66,'Overall Individual'!$B$2:$N$195,13,FALSE)),0,VLOOKUP($D66,'Overall Individual'!$B$2:$N$195,13,FALSE))</f>
        <v>0</v>
      </c>
      <c r="AA66" s="178"/>
      <c r="AC66" s="123"/>
      <c r="AD66" s="129"/>
      <c r="AE66" s="123"/>
    </row>
    <row r="67" spans="1:31" ht="12.75" customHeight="1" thickTop="1">
      <c r="A67" s="173">
        <v>14</v>
      </c>
      <c r="B67" s="179" t="s">
        <v>236</v>
      </c>
      <c r="C67" s="179" t="s">
        <v>10</v>
      </c>
      <c r="D67" s="136" t="s">
        <v>200</v>
      </c>
      <c r="E67" s="118">
        <f>VLOOKUP(D67,Runners!A$1:B$158,2,FALSE)</f>
        <v>150000</v>
      </c>
      <c r="F67" s="182">
        <f>SUM(E67:E71)</f>
        <v>1000000</v>
      </c>
      <c r="G67" s="185">
        <v>3</v>
      </c>
      <c r="H67" s="121">
        <f>IF(ISNA(VLOOKUP($D67,'Overall Individual'!$B$2:$J$195,4,FALSE)),0,VLOOKUP($D67,'Overall Individual'!$B$2:$J$195,4,FALSE))</f>
        <v>74</v>
      </c>
      <c r="I67" s="176">
        <f>SUM(H67:H71)</f>
        <v>314</v>
      </c>
      <c r="J67" s="120">
        <f>IF(ISNA(VLOOKUP($D67,'Overall Individual'!$B$2:$J$195,5,FALSE)),0,VLOOKUP($D67,'Overall Individual'!$B$2:$J$195,5,FALSE))</f>
        <v>0</v>
      </c>
      <c r="K67" s="176">
        <f>SUM(J67:J71)</f>
        <v>0</v>
      </c>
      <c r="L67" s="120">
        <f>IF(ISNA(VLOOKUP($D67,'Overall Individual'!$B$2:$J$195,6,FALSE)),0,VLOOKUP($D67,'Overall Individual'!$B$2:$J$195,6,FALSE))</f>
        <v>0</v>
      </c>
      <c r="M67" s="176">
        <f>SUM(L67:L71)</f>
        <v>0</v>
      </c>
      <c r="N67" s="137">
        <f>IF(ISNA(VLOOKUP($D67,'Overall Individual'!$B$2:$J$195,7,FALSE)),0,VLOOKUP($D67,'Overall Individual'!$B$2:$J$195,7,FALSE))</f>
        <v>0</v>
      </c>
      <c r="O67" s="188">
        <f>SUM(N67:N71)</f>
        <v>0</v>
      </c>
      <c r="P67" s="120">
        <f>IF(ISNA(VLOOKUP($D67,'Overall Individual'!$B$2:$J$195,8,FALSE)),0,VLOOKUP($D67,'Overall Individual'!$B$2:$J$195,8,FALSE))</f>
        <v>0</v>
      </c>
      <c r="Q67" s="176">
        <f>SUM(P67:P71)</f>
        <v>0</v>
      </c>
      <c r="R67" s="119">
        <f>IF(ISNA(VLOOKUP($D67,'Overall Individual'!$B$2:$J$195,9,FALSE)),0,VLOOKUP($D67,'Overall Individual'!$B$2:$J$195,9,FALSE))</f>
        <v>0</v>
      </c>
      <c r="S67" s="176">
        <f>SUM(R67:R71)</f>
        <v>0</v>
      </c>
      <c r="T67" s="121">
        <f>IF(ISNA(VLOOKUP($D67,'Overall Individual'!$B$2:$K$195,10,FALSE)),0,VLOOKUP($D67,'Overall Individual'!$B$2:$K$195,10,FALSE))</f>
        <v>0</v>
      </c>
      <c r="U67" s="176">
        <f>SUM(T67:T71)</f>
        <v>0</v>
      </c>
      <c r="V67" s="120">
        <f>IF(ISNA(VLOOKUP($D67,'Overall Individual'!$B$2:$L$195,11,FALSE)),0,VLOOKUP($D67,'Overall Individual'!$B$2:$L$195,11,FALSE))</f>
        <v>0</v>
      </c>
      <c r="W67" s="176">
        <f>SUM(V67:V71)</f>
        <v>0</v>
      </c>
      <c r="X67" s="120">
        <f>IF(ISNA(VLOOKUP($D67,'Overall Individual'!$B$2:$M$195,12,FALSE)),0,VLOOKUP($D67,'Overall Individual'!$B$2:$M$195,12,FALSE))</f>
        <v>0</v>
      </c>
      <c r="Y67" s="176">
        <f>SUM(X67:X71)</f>
        <v>0</v>
      </c>
      <c r="Z67" s="120">
        <f>IF(ISNA(VLOOKUP($D67,'Overall Individual'!$B$2:$N$195,13,FALSE)),0,VLOOKUP($D67,'Overall Individual'!$B$2:$N$195,13,FALSE))</f>
        <v>0</v>
      </c>
      <c r="AA67" s="176">
        <f>SUM(Z67:Z71)</f>
        <v>0</v>
      </c>
      <c r="AC67" s="123"/>
      <c r="AD67" s="123"/>
      <c r="AE67" s="123"/>
    </row>
    <row r="68" spans="1:31" ht="12.75" customHeight="1">
      <c r="A68" s="173"/>
      <c r="B68" s="180"/>
      <c r="C68" s="180"/>
      <c r="D68" s="117" t="s">
        <v>204</v>
      </c>
      <c r="E68" s="118">
        <f>VLOOKUP(D68,Runners!A$1:B$158,2,FALSE)</f>
        <v>155000</v>
      </c>
      <c r="F68" s="183"/>
      <c r="G68" s="186"/>
      <c r="H68" s="128">
        <f>IF(ISNA(VLOOKUP($D68,'Overall Individual'!$B$2:$J$195,4,FALSE)),0,VLOOKUP($D68,'Overall Individual'!$B$2:$J$195,4,FALSE))</f>
        <v>55</v>
      </c>
      <c r="I68" s="177"/>
      <c r="J68" s="124">
        <f>IF(ISNA(VLOOKUP($D68,'Overall Individual'!$B$2:$J$195,5,FALSE)),0,VLOOKUP($D68,'Overall Individual'!$B$2:$J$195,5,FALSE))</f>
        <v>0</v>
      </c>
      <c r="K68" s="177"/>
      <c r="L68" s="124">
        <f>IF(ISNA(VLOOKUP($D68,'Overall Individual'!$B$2:$J$195,6,FALSE)),0,VLOOKUP($D68,'Overall Individual'!$B$2:$J$195,6,FALSE))</f>
        <v>0</v>
      </c>
      <c r="M68" s="177"/>
      <c r="N68" s="125">
        <f>IF(ISNA(VLOOKUP($D68,'Overall Individual'!$B$2:$J$195,7,FALSE)),0,VLOOKUP($D68,'Overall Individual'!$B$2:$J$195,7,FALSE))</f>
        <v>0</v>
      </c>
      <c r="O68" s="189"/>
      <c r="P68" s="126">
        <f>IF(ISNA(VLOOKUP($D68,'Overall Individual'!$B$2:$J$195,8,FALSE)),0,VLOOKUP($D68,'Overall Individual'!$B$2:$J$195,8,FALSE))</f>
        <v>0</v>
      </c>
      <c r="Q68" s="177"/>
      <c r="R68" s="127">
        <f>IF(ISNA(VLOOKUP($D68,'Overall Individual'!$B$2:$J$195,9,FALSE)),0,VLOOKUP($D68,'Overall Individual'!$B$2:$J$195,9,FALSE))</f>
        <v>0</v>
      </c>
      <c r="S68" s="177"/>
      <c r="T68" s="128">
        <f>IF(ISNA(VLOOKUP($D68,'Overall Individual'!$B$2:$K$195,10,FALSE)),0,VLOOKUP($D68,'Overall Individual'!$B$2:$K$195,10,FALSE))</f>
        <v>0</v>
      </c>
      <c r="U68" s="177"/>
      <c r="V68" s="124">
        <f>IF(ISNA(VLOOKUP($D68,'Overall Individual'!$B$2:$L$195,11,FALSE)),0,VLOOKUP($D68,'Overall Individual'!$B$2:$L$195,11,FALSE))</f>
        <v>0</v>
      </c>
      <c r="W68" s="177"/>
      <c r="X68" s="124">
        <f>IF(ISNA(VLOOKUP($D68,'Overall Individual'!$B$2:$M$195,12,FALSE)),0,VLOOKUP($D68,'Overall Individual'!$B$2:$M$195,12,FALSE))</f>
        <v>0</v>
      </c>
      <c r="Y68" s="177"/>
      <c r="Z68" s="124">
        <f>IF(ISNA(VLOOKUP($D68,'Overall Individual'!$B$2:$N$195,13,FALSE)),0,VLOOKUP($D68,'Overall Individual'!$B$2:$N$195,13,FALSE))</f>
        <v>0</v>
      </c>
      <c r="AA68" s="177"/>
      <c r="AC68" s="123"/>
      <c r="AD68" s="123"/>
      <c r="AE68" s="123"/>
    </row>
    <row r="69" spans="1:31" ht="12.75" customHeight="1">
      <c r="A69" s="173"/>
      <c r="B69" s="180"/>
      <c r="C69" s="180"/>
      <c r="D69" s="117" t="s">
        <v>58</v>
      </c>
      <c r="E69" s="118">
        <f>VLOOKUP(D69,Runners!A$1:B$158,2,FALSE)</f>
        <v>215000</v>
      </c>
      <c r="F69" s="183"/>
      <c r="G69" s="186"/>
      <c r="H69" s="128">
        <f>IF(ISNA(VLOOKUP($D69,'Overall Individual'!$B$2:$J$195,4,FALSE)),0,VLOOKUP($D69,'Overall Individual'!$B$2:$J$195,4,FALSE))</f>
        <v>95</v>
      </c>
      <c r="I69" s="177"/>
      <c r="J69" s="124">
        <f>IF(ISNA(VLOOKUP($D69,'Overall Individual'!$B$2:$J$195,5,FALSE)),0,VLOOKUP($D69,'Overall Individual'!$B$2:$J$195,5,FALSE))</f>
        <v>0</v>
      </c>
      <c r="K69" s="177"/>
      <c r="L69" s="124">
        <f>IF(ISNA(VLOOKUP($D69,'Overall Individual'!$B$2:$J$195,6,FALSE)),0,VLOOKUP($D69,'Overall Individual'!$B$2:$J$195,6,FALSE))</f>
        <v>0</v>
      </c>
      <c r="M69" s="177"/>
      <c r="N69" s="125">
        <f>IF(ISNA(VLOOKUP($D69,'Overall Individual'!$B$2:$J$195,7,FALSE)),0,VLOOKUP($D69,'Overall Individual'!$B$2:$J$195,7,FALSE))</f>
        <v>0</v>
      </c>
      <c r="O69" s="189"/>
      <c r="P69" s="126">
        <f>IF(ISNA(VLOOKUP($D69,'Overall Individual'!$B$2:$J$195,8,FALSE)),0,VLOOKUP($D69,'Overall Individual'!$B$2:$J$195,8,FALSE))</f>
        <v>0</v>
      </c>
      <c r="Q69" s="177"/>
      <c r="R69" s="127">
        <f>IF(ISNA(VLOOKUP($D69,'Overall Individual'!$B$2:$J$195,9,FALSE)),0,VLOOKUP($D69,'Overall Individual'!$B$2:$J$195,9,FALSE))</f>
        <v>0</v>
      </c>
      <c r="S69" s="177"/>
      <c r="T69" s="128">
        <f>IF(ISNA(VLOOKUP($D69,'Overall Individual'!$B$2:$K$195,10,FALSE)),0,VLOOKUP($D69,'Overall Individual'!$B$2:$K$195,10,FALSE))</f>
        <v>0</v>
      </c>
      <c r="U69" s="177"/>
      <c r="V69" s="124">
        <f>IF(ISNA(VLOOKUP($D69,'Overall Individual'!$B$2:$L$195,11,FALSE)),0,VLOOKUP($D69,'Overall Individual'!$B$2:$L$195,11,FALSE))</f>
        <v>0</v>
      </c>
      <c r="W69" s="177"/>
      <c r="X69" s="124">
        <f>IF(ISNA(VLOOKUP($D69,'Overall Individual'!$B$2:$M$195,12,FALSE)),0,VLOOKUP($D69,'Overall Individual'!$B$2:$M$195,12,FALSE))</f>
        <v>0</v>
      </c>
      <c r="Y69" s="177"/>
      <c r="Z69" s="124">
        <f>IF(ISNA(VLOOKUP($D69,'Overall Individual'!$B$2:$N$195,13,FALSE)),0,VLOOKUP($D69,'Overall Individual'!$B$2:$N$195,13,FALSE))</f>
        <v>0</v>
      </c>
      <c r="AA69" s="177"/>
      <c r="AC69" s="123"/>
      <c r="AD69" s="123"/>
      <c r="AE69" s="123"/>
    </row>
    <row r="70" spans="1:31" ht="12.75" customHeight="1">
      <c r="A70" s="173"/>
      <c r="B70" s="180"/>
      <c r="C70" s="180"/>
      <c r="D70" s="117" t="s">
        <v>175</v>
      </c>
      <c r="E70" s="118">
        <f>VLOOKUP(D70,Runners!A$1:B$158,2,FALSE)</f>
        <v>230000</v>
      </c>
      <c r="F70" s="183"/>
      <c r="G70" s="186"/>
      <c r="H70" s="128">
        <f>IF(ISNA(VLOOKUP($D70,'Overall Individual'!$B$2:$J$195,4,FALSE)),0,VLOOKUP($D70,'Overall Individual'!$B$2:$J$195,4,FALSE))</f>
        <v>90</v>
      </c>
      <c r="I70" s="177"/>
      <c r="J70" s="124">
        <f>IF(ISNA(VLOOKUP($D70,'Overall Individual'!$B$2:$J$195,5,FALSE)),0,VLOOKUP($D70,'Overall Individual'!$B$2:$J$195,5,FALSE))</f>
        <v>0</v>
      </c>
      <c r="K70" s="177"/>
      <c r="L70" s="124">
        <f>IF(ISNA(VLOOKUP($D70,'Overall Individual'!$B$2:$J$195,6,FALSE)),0,VLOOKUP($D70,'Overall Individual'!$B$2:$J$195,6,FALSE))</f>
        <v>0</v>
      </c>
      <c r="M70" s="177"/>
      <c r="N70" s="125">
        <f>IF(ISNA(VLOOKUP($D70,'Overall Individual'!$B$2:$J$195,7,FALSE)),0,VLOOKUP($D70,'Overall Individual'!$B$2:$J$195,7,FALSE))</f>
        <v>0</v>
      </c>
      <c r="O70" s="189"/>
      <c r="P70" s="126">
        <f>IF(ISNA(VLOOKUP($D70,'Overall Individual'!$B$2:$J$195,8,FALSE)),0,VLOOKUP($D70,'Overall Individual'!$B$2:$J$195,8,FALSE))</f>
        <v>0</v>
      </c>
      <c r="Q70" s="177"/>
      <c r="R70" s="127">
        <f>IF(ISNA(VLOOKUP($D70,'Overall Individual'!$B$2:$J$195,9,FALSE)),0,VLOOKUP($D70,'Overall Individual'!$B$2:$J$195,9,FALSE))</f>
        <v>0</v>
      </c>
      <c r="S70" s="177"/>
      <c r="T70" s="128">
        <f>IF(ISNA(VLOOKUP($D70,'Overall Individual'!$B$2:$K$195,10,FALSE)),0,VLOOKUP($D70,'Overall Individual'!$B$2:$K$195,10,FALSE))</f>
        <v>0</v>
      </c>
      <c r="U70" s="177"/>
      <c r="V70" s="124">
        <f>IF(ISNA(VLOOKUP($D70,'Overall Individual'!$B$2:$L$195,11,FALSE)),0,VLOOKUP($D70,'Overall Individual'!$B$2:$L$195,11,FALSE))</f>
        <v>0</v>
      </c>
      <c r="W70" s="177"/>
      <c r="X70" s="124">
        <f>IF(ISNA(VLOOKUP($D70,'Overall Individual'!$B$2:$M$195,12,FALSE)),0,VLOOKUP($D70,'Overall Individual'!$B$2:$M$195,12,FALSE))</f>
        <v>0</v>
      </c>
      <c r="Y70" s="177"/>
      <c r="Z70" s="124">
        <f>IF(ISNA(VLOOKUP($D70,'Overall Individual'!$B$2:$N$195,13,FALSE)),0,VLOOKUP($D70,'Overall Individual'!$B$2:$N$195,13,FALSE))</f>
        <v>0</v>
      </c>
      <c r="AA70" s="177"/>
      <c r="AC70" s="123"/>
      <c r="AD70" s="123"/>
      <c r="AE70" s="123"/>
    </row>
    <row r="71" spans="1:31" ht="12.75" customHeight="1" thickBot="1">
      <c r="A71" s="173"/>
      <c r="B71" s="181"/>
      <c r="C71" s="181"/>
      <c r="D71" s="138" t="s">
        <v>135</v>
      </c>
      <c r="E71" s="118">
        <f>VLOOKUP(D71,Runners!A$1:B$158,2,FALSE)</f>
        <v>250000</v>
      </c>
      <c r="F71" s="184"/>
      <c r="G71" s="187"/>
      <c r="H71" s="135">
        <f>IF(ISNA(VLOOKUP($D71,'Overall Individual'!$B$2:$J$195,4,FALSE)),0,VLOOKUP($D71,'Overall Individual'!$B$2:$J$195,4,FALSE))</f>
        <v>0</v>
      </c>
      <c r="I71" s="178"/>
      <c r="J71" s="131">
        <f>IF(ISNA(VLOOKUP($D71,'Overall Individual'!$B$2:$J$195,5,FALSE)),0,VLOOKUP($D71,'Overall Individual'!$B$2:$J$195,5,FALSE))</f>
        <v>0</v>
      </c>
      <c r="K71" s="178"/>
      <c r="L71" s="131">
        <f>IF(ISNA(VLOOKUP($D71,'Overall Individual'!$B$2:$J$195,6,FALSE)),0,VLOOKUP($D71,'Overall Individual'!$B$2:$J$195,6,FALSE))</f>
        <v>0</v>
      </c>
      <c r="M71" s="178"/>
      <c r="N71" s="132">
        <f>IF(ISNA(VLOOKUP($D71,'Overall Individual'!$B$2:$J$195,7,FALSE)),0,VLOOKUP($D71,'Overall Individual'!$B$2:$J$195,7,FALSE))</f>
        <v>0</v>
      </c>
      <c r="O71" s="190"/>
      <c r="P71" s="133">
        <f>IF(ISNA(VLOOKUP($D71,'Overall Individual'!$B$2:$J$195,8,FALSE)),0,VLOOKUP($D71,'Overall Individual'!$B$2:$J$195,8,FALSE))</f>
        <v>0</v>
      </c>
      <c r="Q71" s="178"/>
      <c r="R71" s="134">
        <f>IF(ISNA(VLOOKUP($D71,'Overall Individual'!$B$2:$J$195,9,FALSE)),0,VLOOKUP($D71,'Overall Individual'!$B$2:$J$195,9,FALSE))</f>
        <v>0</v>
      </c>
      <c r="S71" s="178"/>
      <c r="T71" s="135">
        <f>IF(ISNA(VLOOKUP($D71,'Overall Individual'!$B$2:$K$195,10,FALSE)),0,VLOOKUP($D71,'Overall Individual'!$B$2:$K$195,10,FALSE))</f>
        <v>0</v>
      </c>
      <c r="U71" s="178"/>
      <c r="V71" s="131">
        <f>IF(ISNA(VLOOKUP($D71,'Overall Individual'!$B$2:$L$195,11,FALSE)),0,VLOOKUP($D71,'Overall Individual'!$B$2:$L$195,11,FALSE))</f>
        <v>0</v>
      </c>
      <c r="W71" s="178"/>
      <c r="X71" s="131">
        <f>IF(ISNA(VLOOKUP($D71,'Overall Individual'!$B$2:$M$195,12,FALSE)),0,VLOOKUP($D71,'Overall Individual'!$B$2:$M$195,12,FALSE))</f>
        <v>0</v>
      </c>
      <c r="Y71" s="178"/>
      <c r="Z71" s="131">
        <f>IF(ISNA(VLOOKUP($D71,'Overall Individual'!$B$2:$N$195,13,FALSE)),0,VLOOKUP($D71,'Overall Individual'!$B$2:$N$195,13,FALSE))</f>
        <v>0</v>
      </c>
      <c r="AA71" s="178"/>
      <c r="AC71" s="123"/>
      <c r="AD71" s="123"/>
      <c r="AE71" s="123"/>
    </row>
    <row r="72" spans="1:31" ht="12.75" customHeight="1" thickTop="1">
      <c r="A72" s="173">
        <v>15</v>
      </c>
      <c r="B72" s="179" t="s">
        <v>237</v>
      </c>
      <c r="C72" s="179" t="s">
        <v>65</v>
      </c>
      <c r="D72" s="117" t="s">
        <v>7</v>
      </c>
      <c r="E72" s="159">
        <f>VLOOKUP(D72,Runners!A$1:B$158,2,FALSE)</f>
        <v>240000</v>
      </c>
      <c r="F72" s="182">
        <f>SUM(E72:E76)</f>
        <v>1000000</v>
      </c>
      <c r="G72" s="185">
        <v>3</v>
      </c>
      <c r="H72" s="121">
        <f>IF(ISNA(VLOOKUP($D72,'Overall Individual'!$B$2:$J$195,4,FALSE)),0,VLOOKUP($D72,'Overall Individual'!$B$2:$J$195,4,FALSE))</f>
        <v>93</v>
      </c>
      <c r="I72" s="176">
        <f>SUM(H72:H76)</f>
        <v>305</v>
      </c>
      <c r="J72" s="120">
        <f>IF(ISNA(VLOOKUP($D72,'Overall Individual'!$B$2:$J$195,5,FALSE)),0,VLOOKUP($D72,'Overall Individual'!$B$2:$J$195,5,FALSE))</f>
        <v>0</v>
      </c>
      <c r="K72" s="176">
        <f>SUM(J72:J76)</f>
        <v>0</v>
      </c>
      <c r="L72" s="120">
        <f>IF(ISNA(VLOOKUP($D72,'Overall Individual'!$B$2:$J$195,6,FALSE)),0,VLOOKUP($D72,'Overall Individual'!$B$2:$J$195,6,FALSE))</f>
        <v>0</v>
      </c>
      <c r="M72" s="176">
        <f>SUM(L72:L76)</f>
        <v>0</v>
      </c>
      <c r="N72" s="137">
        <f>IF(ISNA(VLOOKUP($D72,'Overall Individual'!$B$2:$J$195,7,FALSE)),0,VLOOKUP($D72,'Overall Individual'!$B$2:$J$195,7,FALSE))</f>
        <v>0</v>
      </c>
      <c r="O72" s="188">
        <f>SUM(N72:N76)</f>
        <v>0</v>
      </c>
      <c r="P72" s="120">
        <f>IF(ISNA(VLOOKUP($D72,'Overall Individual'!$B$2:$J$195,8,FALSE)),0,VLOOKUP($D72,'Overall Individual'!$B$2:$J$195,8,FALSE))</f>
        <v>0</v>
      </c>
      <c r="Q72" s="176">
        <f>SUM(P72:P76)</f>
        <v>0</v>
      </c>
      <c r="R72" s="119">
        <f>IF(ISNA(VLOOKUP($D72,'Overall Individual'!$B$2:$J$195,9,FALSE)),0,VLOOKUP($D72,'Overall Individual'!$B$2:$J$195,9,FALSE))</f>
        <v>0</v>
      </c>
      <c r="S72" s="176">
        <f>SUM(R72:R76)</f>
        <v>0</v>
      </c>
      <c r="T72" s="121">
        <f>IF(ISNA(VLOOKUP($D72,'Overall Individual'!$B$2:$K$195,10,FALSE)),0,VLOOKUP($D72,'Overall Individual'!$B$2:$K$195,10,FALSE))</f>
        <v>0</v>
      </c>
      <c r="U72" s="176">
        <f>SUM(T72:T76)</f>
        <v>0</v>
      </c>
      <c r="V72" s="120">
        <f>IF(ISNA(VLOOKUP($D72,'Overall Individual'!$B$2:$L$195,11,FALSE)),0,VLOOKUP($D72,'Overall Individual'!$B$2:$L$195,11,FALSE))</f>
        <v>0</v>
      </c>
      <c r="W72" s="176">
        <f>SUM(V72:V76)</f>
        <v>0</v>
      </c>
      <c r="X72" s="120">
        <f>IF(ISNA(VLOOKUP($D72,'Overall Individual'!$B$2:$M$195,12,FALSE)),0,VLOOKUP($D72,'Overall Individual'!$B$2:$M$195,12,FALSE))</f>
        <v>0</v>
      </c>
      <c r="Y72" s="176">
        <f>SUM(X72:X76)</f>
        <v>0</v>
      </c>
      <c r="Z72" s="120">
        <f>IF(ISNA(VLOOKUP($D72,'Overall Individual'!$B$2:$N$195,13,FALSE)),0,VLOOKUP($D72,'Overall Individual'!$B$2:$N$195,13,FALSE))</f>
        <v>0</v>
      </c>
      <c r="AA72" s="176">
        <f>SUM(Z72:Z76)</f>
        <v>0</v>
      </c>
      <c r="AC72" s="123"/>
      <c r="AD72" s="123"/>
      <c r="AE72" s="123"/>
    </row>
    <row r="73" spans="1:31" ht="12.75" customHeight="1">
      <c r="A73" s="173"/>
      <c r="B73" s="180"/>
      <c r="C73" s="180"/>
      <c r="D73" s="117" t="s">
        <v>60</v>
      </c>
      <c r="E73" s="118">
        <f>VLOOKUP(D73,Runners!A$1:B$158,2,FALSE)</f>
        <v>210000</v>
      </c>
      <c r="F73" s="183"/>
      <c r="G73" s="186"/>
      <c r="H73" s="128">
        <f>IF(ISNA(VLOOKUP($D73,'Overall Individual'!$B$2:$J$195,4,FALSE)),0,VLOOKUP($D73,'Overall Individual'!$B$2:$J$195,4,FALSE))</f>
        <v>68</v>
      </c>
      <c r="I73" s="177"/>
      <c r="J73" s="124">
        <f>IF(ISNA(VLOOKUP($D73,'Overall Individual'!$B$2:$J$195,5,FALSE)),0,VLOOKUP($D73,'Overall Individual'!$B$2:$J$195,5,FALSE))</f>
        <v>0</v>
      </c>
      <c r="K73" s="177"/>
      <c r="L73" s="124">
        <f>IF(ISNA(VLOOKUP($D73,'Overall Individual'!$B$2:$J$195,6,FALSE)),0,VLOOKUP($D73,'Overall Individual'!$B$2:$J$195,6,FALSE))</f>
        <v>0</v>
      </c>
      <c r="M73" s="177"/>
      <c r="N73" s="125">
        <f>IF(ISNA(VLOOKUP($D73,'Overall Individual'!$B$2:$J$195,7,FALSE)),0,VLOOKUP($D73,'Overall Individual'!$B$2:$J$195,7,FALSE))</f>
        <v>0</v>
      </c>
      <c r="O73" s="189"/>
      <c r="P73" s="126">
        <f>IF(ISNA(VLOOKUP($D73,'Overall Individual'!$B$2:$J$195,8,FALSE)),0,VLOOKUP($D73,'Overall Individual'!$B$2:$J$195,8,FALSE))</f>
        <v>0</v>
      </c>
      <c r="Q73" s="177"/>
      <c r="R73" s="127">
        <f>IF(ISNA(VLOOKUP($D73,'Overall Individual'!$B$2:$J$195,9,FALSE)),0,VLOOKUP($D73,'Overall Individual'!$B$2:$J$195,9,FALSE))</f>
        <v>0</v>
      </c>
      <c r="S73" s="177"/>
      <c r="T73" s="128">
        <f>IF(ISNA(VLOOKUP($D73,'Overall Individual'!$B$2:$K$195,10,FALSE)),0,VLOOKUP($D73,'Overall Individual'!$B$2:$K$195,10,FALSE))</f>
        <v>0</v>
      </c>
      <c r="U73" s="177"/>
      <c r="V73" s="124">
        <f>IF(ISNA(VLOOKUP($D73,'Overall Individual'!$B$2:$L$195,11,FALSE)),0,VLOOKUP($D73,'Overall Individual'!$B$2:$L$195,11,FALSE))</f>
        <v>0</v>
      </c>
      <c r="W73" s="177"/>
      <c r="X73" s="124">
        <f>IF(ISNA(VLOOKUP($D73,'Overall Individual'!$B$2:$M$195,12,FALSE)),0,VLOOKUP($D73,'Overall Individual'!$B$2:$M$195,12,FALSE))</f>
        <v>0</v>
      </c>
      <c r="Y73" s="177"/>
      <c r="Z73" s="124">
        <f>IF(ISNA(VLOOKUP($D73,'Overall Individual'!$B$2:$N$195,13,FALSE)),0,VLOOKUP($D73,'Overall Individual'!$B$2:$N$195,13,FALSE))</f>
        <v>0</v>
      </c>
      <c r="AA73" s="177"/>
      <c r="AC73" s="123"/>
      <c r="AD73" s="123"/>
      <c r="AE73" s="123"/>
    </row>
    <row r="74" spans="1:31" ht="12.75" customHeight="1">
      <c r="A74" s="173"/>
      <c r="B74" s="180"/>
      <c r="C74" s="180"/>
      <c r="D74" s="117" t="s">
        <v>75</v>
      </c>
      <c r="E74" s="118">
        <f>VLOOKUP(D74,Runners!A$1:B$158,2,FALSE)</f>
        <v>180000</v>
      </c>
      <c r="F74" s="183"/>
      <c r="G74" s="186"/>
      <c r="H74" s="128">
        <f>IF(ISNA(VLOOKUP($D74,'Overall Individual'!$B$2:$J$195,4,FALSE)),0,VLOOKUP($D74,'Overall Individual'!$B$2:$J$195,4,FALSE))</f>
        <v>0</v>
      </c>
      <c r="I74" s="177"/>
      <c r="J74" s="124">
        <f>IF(ISNA(VLOOKUP($D74,'Overall Individual'!$B$2:$J$195,5,FALSE)),0,VLOOKUP($D74,'Overall Individual'!$B$2:$J$195,5,FALSE))</f>
        <v>0</v>
      </c>
      <c r="K74" s="177"/>
      <c r="L74" s="124">
        <f>IF(ISNA(VLOOKUP($D74,'Overall Individual'!$B$2:$J$195,6,FALSE)),0,VLOOKUP($D74,'Overall Individual'!$B$2:$J$195,6,FALSE))</f>
        <v>0</v>
      </c>
      <c r="M74" s="177"/>
      <c r="N74" s="125">
        <f>IF(ISNA(VLOOKUP($D74,'Overall Individual'!$B$2:$J$195,7,FALSE)),0,VLOOKUP($D74,'Overall Individual'!$B$2:$J$195,7,FALSE))</f>
        <v>0</v>
      </c>
      <c r="O74" s="189"/>
      <c r="P74" s="126">
        <f>IF(ISNA(VLOOKUP($D74,'Overall Individual'!$B$2:$J$195,8,FALSE)),0,VLOOKUP($D74,'Overall Individual'!$B$2:$J$195,8,FALSE))</f>
        <v>0</v>
      </c>
      <c r="Q74" s="177"/>
      <c r="R74" s="127">
        <f>IF(ISNA(VLOOKUP($D74,'Overall Individual'!$B$2:$J$195,9,FALSE)),0,VLOOKUP($D74,'Overall Individual'!$B$2:$J$195,9,FALSE))</f>
        <v>0</v>
      </c>
      <c r="S74" s="177"/>
      <c r="T74" s="128">
        <f>IF(ISNA(VLOOKUP($D74,'Overall Individual'!$B$2:$K$195,10,FALSE)),0,VLOOKUP($D74,'Overall Individual'!$B$2:$K$195,10,FALSE))</f>
        <v>0</v>
      </c>
      <c r="U74" s="177"/>
      <c r="V74" s="124">
        <f>IF(ISNA(VLOOKUP($D74,'Overall Individual'!$B$2:$L$195,11,FALSE)),0,VLOOKUP($D74,'Overall Individual'!$B$2:$L$195,11,FALSE))</f>
        <v>0</v>
      </c>
      <c r="W74" s="177"/>
      <c r="X74" s="124">
        <f>IF(ISNA(VLOOKUP($D74,'Overall Individual'!$B$2:$M$195,12,FALSE)),0,VLOOKUP($D74,'Overall Individual'!$B$2:$M$195,12,FALSE))</f>
        <v>0</v>
      </c>
      <c r="Y74" s="177"/>
      <c r="Z74" s="124">
        <f>IF(ISNA(VLOOKUP($D74,'Overall Individual'!$B$2:$N$195,13,FALSE)),0,VLOOKUP($D74,'Overall Individual'!$B$2:$N$195,13,FALSE))</f>
        <v>0</v>
      </c>
      <c r="AA74" s="177"/>
      <c r="AC74" s="123"/>
      <c r="AD74" s="123"/>
      <c r="AE74" s="123"/>
    </row>
    <row r="75" spans="1:31" ht="12.75" customHeight="1">
      <c r="A75" s="173"/>
      <c r="B75" s="180"/>
      <c r="C75" s="180"/>
      <c r="D75" s="117" t="s">
        <v>108</v>
      </c>
      <c r="E75" s="118">
        <f>VLOOKUP(D75,Runners!A$1:B$158,2,FALSE)</f>
        <v>180000</v>
      </c>
      <c r="F75" s="183"/>
      <c r="G75" s="186"/>
      <c r="H75" s="128">
        <f>IF(ISNA(VLOOKUP($D75,'Overall Individual'!$B$2:$J$195,4,FALSE)),0,VLOOKUP($D75,'Overall Individual'!$B$2:$J$195,4,FALSE))</f>
        <v>61</v>
      </c>
      <c r="I75" s="177"/>
      <c r="J75" s="124">
        <f>IF(ISNA(VLOOKUP($D75,'Overall Individual'!$B$2:$J$195,5,FALSE)),0,VLOOKUP($D75,'Overall Individual'!$B$2:$J$195,5,FALSE))</f>
        <v>0</v>
      </c>
      <c r="K75" s="177"/>
      <c r="L75" s="124">
        <f>IF(ISNA(VLOOKUP($D75,'Overall Individual'!$B$2:$J$195,6,FALSE)),0,VLOOKUP($D75,'Overall Individual'!$B$2:$J$195,6,FALSE))</f>
        <v>0</v>
      </c>
      <c r="M75" s="177"/>
      <c r="N75" s="125">
        <f>IF(ISNA(VLOOKUP($D75,'Overall Individual'!$B$2:$J$195,7,FALSE)),0,VLOOKUP($D75,'Overall Individual'!$B$2:$J$195,7,FALSE))</f>
        <v>0</v>
      </c>
      <c r="O75" s="189"/>
      <c r="P75" s="126">
        <f>IF(ISNA(VLOOKUP($D75,'Overall Individual'!$B$2:$J$195,8,FALSE)),0,VLOOKUP($D75,'Overall Individual'!$B$2:$J$195,8,FALSE))</f>
        <v>0</v>
      </c>
      <c r="Q75" s="177"/>
      <c r="R75" s="127">
        <f>IF(ISNA(VLOOKUP($D75,'Overall Individual'!$B$2:$J$195,9,FALSE)),0,VLOOKUP($D75,'Overall Individual'!$B$2:$J$195,9,FALSE))</f>
        <v>0</v>
      </c>
      <c r="S75" s="177"/>
      <c r="T75" s="128">
        <f>IF(ISNA(VLOOKUP($D75,'Overall Individual'!$B$2:$K$195,10,FALSE)),0,VLOOKUP($D75,'Overall Individual'!$B$2:$K$195,10,FALSE))</f>
        <v>0</v>
      </c>
      <c r="U75" s="177"/>
      <c r="V75" s="124">
        <f>IF(ISNA(VLOOKUP($D75,'Overall Individual'!$B$2:$L$195,11,FALSE)),0,VLOOKUP($D75,'Overall Individual'!$B$2:$L$195,11,FALSE))</f>
        <v>0</v>
      </c>
      <c r="W75" s="177"/>
      <c r="X75" s="124">
        <f>IF(ISNA(VLOOKUP($D75,'Overall Individual'!$B$2:$M$195,12,FALSE)),0,VLOOKUP($D75,'Overall Individual'!$B$2:$M$195,12,FALSE))</f>
        <v>0</v>
      </c>
      <c r="Y75" s="177"/>
      <c r="Z75" s="124">
        <f>IF(ISNA(VLOOKUP($D75,'Overall Individual'!$B$2:$N$195,13,FALSE)),0,VLOOKUP($D75,'Overall Individual'!$B$2:$N$195,13,FALSE))</f>
        <v>0</v>
      </c>
      <c r="AA75" s="177"/>
      <c r="AC75" s="123"/>
      <c r="AD75" s="123"/>
      <c r="AE75" s="123"/>
    </row>
    <row r="76" spans="1:31" ht="12.75" customHeight="1" thickBot="1">
      <c r="A76" s="173"/>
      <c r="B76" s="181"/>
      <c r="C76" s="181"/>
      <c r="D76" s="117" t="s">
        <v>180</v>
      </c>
      <c r="E76" s="130">
        <f>VLOOKUP(D76,Runners!A$1:B$158,2,FALSE)</f>
        <v>190000</v>
      </c>
      <c r="F76" s="184"/>
      <c r="G76" s="187"/>
      <c r="H76" s="135">
        <f>IF(ISNA(VLOOKUP($D76,'Overall Individual'!$B$2:$J$195,4,FALSE)),0,VLOOKUP($D76,'Overall Individual'!$B$2:$J$195,4,FALSE))</f>
        <v>83</v>
      </c>
      <c r="I76" s="178"/>
      <c r="J76" s="131">
        <f>IF(ISNA(VLOOKUP($D76,'Overall Individual'!$B$2:$J$195,5,FALSE)),0,VLOOKUP($D76,'Overall Individual'!$B$2:$J$195,5,FALSE))</f>
        <v>0</v>
      </c>
      <c r="K76" s="178"/>
      <c r="L76" s="131">
        <f>IF(ISNA(VLOOKUP($D76,'Overall Individual'!$B$2:$J$195,6,FALSE)),0,VLOOKUP($D76,'Overall Individual'!$B$2:$J$195,6,FALSE))</f>
        <v>0</v>
      </c>
      <c r="M76" s="178"/>
      <c r="N76" s="132">
        <f>IF(ISNA(VLOOKUP($D76,'Overall Individual'!$B$2:$J$195,7,FALSE)),0,VLOOKUP($D76,'Overall Individual'!$B$2:$J$195,7,FALSE))</f>
        <v>0</v>
      </c>
      <c r="O76" s="190"/>
      <c r="P76" s="133">
        <f>IF(ISNA(VLOOKUP($D76,'Overall Individual'!$B$2:$J$195,8,FALSE)),0,VLOOKUP($D76,'Overall Individual'!$B$2:$J$195,8,FALSE))</f>
        <v>0</v>
      </c>
      <c r="Q76" s="178"/>
      <c r="R76" s="134">
        <f>IF(ISNA(VLOOKUP($D76,'Overall Individual'!$B$2:$J$195,9,FALSE)),0,VLOOKUP($D76,'Overall Individual'!$B$2:$J$195,9,FALSE))</f>
        <v>0</v>
      </c>
      <c r="S76" s="178"/>
      <c r="T76" s="135">
        <f>IF(ISNA(VLOOKUP($D76,'Overall Individual'!$B$2:$K$195,10,FALSE)),0,VLOOKUP($D76,'Overall Individual'!$B$2:$K$195,10,FALSE))</f>
        <v>0</v>
      </c>
      <c r="U76" s="178"/>
      <c r="V76" s="131">
        <f>IF(ISNA(VLOOKUP($D76,'Overall Individual'!$B$2:$L$195,11,FALSE)),0,VLOOKUP($D76,'Overall Individual'!$B$2:$L$195,11,FALSE))</f>
        <v>0</v>
      </c>
      <c r="W76" s="178"/>
      <c r="X76" s="131">
        <f>IF(ISNA(VLOOKUP($D76,'Overall Individual'!$B$2:$M$195,12,FALSE)),0,VLOOKUP($D76,'Overall Individual'!$B$2:$M$195,12,FALSE))</f>
        <v>0</v>
      </c>
      <c r="Y76" s="178"/>
      <c r="Z76" s="131">
        <f>IF(ISNA(VLOOKUP($D76,'Overall Individual'!$B$2:$N$195,13,FALSE)),0,VLOOKUP($D76,'Overall Individual'!$B$2:$N$195,13,FALSE))</f>
        <v>0</v>
      </c>
      <c r="AA76" s="178"/>
      <c r="AC76" s="123"/>
      <c r="AD76" s="123"/>
      <c r="AE76" s="123"/>
    </row>
    <row r="77" spans="1:31" ht="12.75" customHeight="1" thickTop="1">
      <c r="A77" s="173">
        <v>16</v>
      </c>
      <c r="B77" s="179" t="s">
        <v>238</v>
      </c>
      <c r="C77" s="179" t="s">
        <v>12</v>
      </c>
      <c r="D77" s="136" t="s">
        <v>12</v>
      </c>
      <c r="E77" s="118">
        <f>VLOOKUP(D77,Runners!A$1:B$158,2,FALSE)</f>
        <v>250000</v>
      </c>
      <c r="F77" s="182">
        <f>SUM(E77:E81)</f>
        <v>990000</v>
      </c>
      <c r="G77" s="185"/>
      <c r="H77" s="121">
        <f>IF(ISNA(VLOOKUP($D77,'Overall Individual'!$B$2:$J$195,4,FALSE)),0,VLOOKUP($D77,'Overall Individual'!$B$2:$J$195,4,FALSE))</f>
        <v>97</v>
      </c>
      <c r="I77" s="176">
        <f>SUM(H77:H81)</f>
        <v>368</v>
      </c>
      <c r="J77" s="120">
        <f>IF(ISNA(VLOOKUP($D77,'Overall Individual'!$B$2:$J$195,5,FALSE)),0,VLOOKUP($D77,'Overall Individual'!$B$2:$J$195,5,FALSE))</f>
        <v>0</v>
      </c>
      <c r="K77" s="176">
        <f>SUM(J77:J81)</f>
        <v>0</v>
      </c>
      <c r="L77" s="120">
        <f>IF(ISNA(VLOOKUP($D77,'Overall Individual'!$B$2:$J$195,6,FALSE)),0,VLOOKUP($D77,'Overall Individual'!$B$2:$J$195,6,FALSE))</f>
        <v>0</v>
      </c>
      <c r="M77" s="176">
        <f>SUM(L77:L81)</f>
        <v>0</v>
      </c>
      <c r="N77" s="137">
        <f>IF(ISNA(VLOOKUP($D77,'Overall Individual'!$B$2:$J$195,7,FALSE)),0,VLOOKUP($D77,'Overall Individual'!$B$2:$J$195,7,FALSE))</f>
        <v>0</v>
      </c>
      <c r="O77" s="188">
        <f>SUM(N77:N81)</f>
        <v>0</v>
      </c>
      <c r="P77" s="120">
        <f>IF(ISNA(VLOOKUP($D77,'Overall Individual'!$B$2:$J$195,8,FALSE)),0,VLOOKUP($D77,'Overall Individual'!$B$2:$J$195,8,FALSE))</f>
        <v>0</v>
      </c>
      <c r="Q77" s="176">
        <f>SUM(P77:P81)</f>
        <v>0</v>
      </c>
      <c r="R77" s="119">
        <f>IF(ISNA(VLOOKUP($D77,'Overall Individual'!$B$2:$J$195,9,FALSE)),0,VLOOKUP($D77,'Overall Individual'!$B$2:$J$195,9,FALSE))</f>
        <v>0</v>
      </c>
      <c r="S77" s="176">
        <f>SUM(R77:R81)</f>
        <v>0</v>
      </c>
      <c r="T77" s="121">
        <f>IF(ISNA(VLOOKUP($D77,'Overall Individual'!$B$2:$K$195,10,FALSE)),0,VLOOKUP($D77,'Overall Individual'!$B$2:$K$195,10,FALSE))</f>
        <v>0</v>
      </c>
      <c r="U77" s="176">
        <f>SUM(T77:T81)</f>
        <v>0</v>
      </c>
      <c r="V77" s="120">
        <f>IF(ISNA(VLOOKUP($D77,'Overall Individual'!$B$2:$L$195,11,FALSE)),0,VLOOKUP($D77,'Overall Individual'!$B$2:$L$195,11,FALSE))</f>
        <v>0</v>
      </c>
      <c r="W77" s="176">
        <f>SUM(V77:V81)</f>
        <v>0</v>
      </c>
      <c r="X77" s="120">
        <f>IF(ISNA(VLOOKUP($D77,'Overall Individual'!$B$2:$M$195,12,FALSE)),0,VLOOKUP($D77,'Overall Individual'!$B$2:$M$195,12,FALSE))</f>
        <v>0</v>
      </c>
      <c r="Y77" s="176">
        <f>SUM(X77:X81)</f>
        <v>0</v>
      </c>
      <c r="Z77" s="120">
        <f>IF(ISNA(VLOOKUP($D77,'Overall Individual'!$B$2:$N$195,13,FALSE)),0,VLOOKUP($D77,'Overall Individual'!$B$2:$N$195,13,FALSE))</f>
        <v>0</v>
      </c>
      <c r="AA77" s="176">
        <f>SUM(Z77:Z81)</f>
        <v>0</v>
      </c>
      <c r="AC77" s="123"/>
      <c r="AD77" s="141"/>
      <c r="AE77" s="123"/>
    </row>
    <row r="78" spans="1:31" ht="12.75" customHeight="1">
      <c r="A78" s="173"/>
      <c r="B78" s="180"/>
      <c r="C78" s="180"/>
      <c r="D78" s="117" t="s">
        <v>4</v>
      </c>
      <c r="E78" s="118">
        <f>VLOOKUP(D78,Runners!A$1:B$158,2,FALSE)</f>
        <v>250000</v>
      </c>
      <c r="F78" s="183"/>
      <c r="G78" s="186"/>
      <c r="H78" s="128">
        <f>IF(ISNA(VLOOKUP($D78,'Overall Individual'!$B$2:$J$195,4,FALSE)),0,VLOOKUP($D78,'Overall Individual'!$B$2:$J$195,4,FALSE))</f>
        <v>98</v>
      </c>
      <c r="I78" s="177"/>
      <c r="J78" s="124">
        <f>IF(ISNA(VLOOKUP($D78,'Overall Individual'!$B$2:$J$195,5,FALSE)),0,VLOOKUP($D78,'Overall Individual'!$B$2:$J$195,5,FALSE))</f>
        <v>0</v>
      </c>
      <c r="K78" s="177"/>
      <c r="L78" s="124">
        <f>IF(ISNA(VLOOKUP($D78,'Overall Individual'!$B$2:$J$195,6,FALSE)),0,VLOOKUP($D78,'Overall Individual'!$B$2:$J$195,6,FALSE))</f>
        <v>0</v>
      </c>
      <c r="M78" s="177"/>
      <c r="N78" s="125">
        <f>IF(ISNA(VLOOKUP($D78,'Overall Individual'!$B$2:$J$195,7,FALSE)),0,VLOOKUP($D78,'Overall Individual'!$B$2:$J$195,7,FALSE))</f>
        <v>0</v>
      </c>
      <c r="O78" s="189"/>
      <c r="P78" s="126">
        <f>IF(ISNA(VLOOKUP($D78,'Overall Individual'!$B$2:$J$195,8,FALSE)),0,VLOOKUP($D78,'Overall Individual'!$B$2:$J$195,8,FALSE))</f>
        <v>0</v>
      </c>
      <c r="Q78" s="177"/>
      <c r="R78" s="127">
        <f>IF(ISNA(VLOOKUP($D78,'Overall Individual'!$B$2:$J$195,9,FALSE)),0,VLOOKUP($D78,'Overall Individual'!$B$2:$J$195,9,FALSE))</f>
        <v>0</v>
      </c>
      <c r="S78" s="177"/>
      <c r="T78" s="128">
        <f>IF(ISNA(VLOOKUP($D78,'Overall Individual'!$B$2:$K$195,10,FALSE)),0,VLOOKUP($D78,'Overall Individual'!$B$2:$K$195,10,FALSE))</f>
        <v>0</v>
      </c>
      <c r="U78" s="177"/>
      <c r="V78" s="124">
        <f>IF(ISNA(VLOOKUP($D78,'Overall Individual'!$B$2:$L$195,11,FALSE)),0,VLOOKUP($D78,'Overall Individual'!$B$2:$L$195,11,FALSE))</f>
        <v>0</v>
      </c>
      <c r="W78" s="177"/>
      <c r="X78" s="124">
        <f>IF(ISNA(VLOOKUP($D78,'Overall Individual'!$B$2:$M$195,12,FALSE)),0,VLOOKUP($D78,'Overall Individual'!$B$2:$M$195,12,FALSE))</f>
        <v>0</v>
      </c>
      <c r="Y78" s="177"/>
      <c r="Z78" s="124">
        <f>IF(ISNA(VLOOKUP($D78,'Overall Individual'!$B$2:$N$195,13,FALSE)),0,VLOOKUP($D78,'Overall Individual'!$B$2:$N$195,13,FALSE))</f>
        <v>0</v>
      </c>
      <c r="AA78" s="177"/>
      <c r="AC78" s="123"/>
      <c r="AD78" s="123"/>
      <c r="AE78" s="123"/>
    </row>
    <row r="79" spans="1:31" ht="12.75" customHeight="1">
      <c r="A79" s="173"/>
      <c r="B79" s="180"/>
      <c r="C79" s="180"/>
      <c r="D79" s="117" t="s">
        <v>8</v>
      </c>
      <c r="E79" s="118">
        <f>VLOOKUP(D79,Runners!A$1:B$158,2,FALSE)</f>
        <v>130000</v>
      </c>
      <c r="F79" s="183"/>
      <c r="G79" s="186"/>
      <c r="H79" s="128">
        <f>IF(ISNA(VLOOKUP($D79,'Overall Individual'!$B$2:$J$195,4,FALSE)),0,VLOOKUP($D79,'Overall Individual'!$B$2:$J$195,4,FALSE))</f>
        <v>0</v>
      </c>
      <c r="I79" s="177"/>
      <c r="J79" s="124">
        <f>IF(ISNA(VLOOKUP($D79,'Overall Individual'!$B$2:$J$195,5,FALSE)),0,VLOOKUP($D79,'Overall Individual'!$B$2:$J$195,5,FALSE))</f>
        <v>0</v>
      </c>
      <c r="K79" s="177"/>
      <c r="L79" s="124">
        <f>IF(ISNA(VLOOKUP($D79,'Overall Individual'!$B$2:$J$195,6,FALSE)),0,VLOOKUP($D79,'Overall Individual'!$B$2:$J$195,6,FALSE))</f>
        <v>0</v>
      </c>
      <c r="M79" s="177"/>
      <c r="N79" s="125">
        <f>IF(ISNA(VLOOKUP($D79,'Overall Individual'!$B$2:$J$195,7,FALSE)),0,VLOOKUP($D79,'Overall Individual'!$B$2:$J$195,7,FALSE))</f>
        <v>0</v>
      </c>
      <c r="O79" s="189"/>
      <c r="P79" s="126">
        <f>IF(ISNA(VLOOKUP($D79,'Overall Individual'!$B$2:$J$195,8,FALSE)),0,VLOOKUP($D79,'Overall Individual'!$B$2:$J$195,8,FALSE))</f>
        <v>0</v>
      </c>
      <c r="Q79" s="177"/>
      <c r="R79" s="127">
        <f>IF(ISNA(VLOOKUP($D79,'Overall Individual'!$B$2:$J$195,9,FALSE)),0,VLOOKUP($D79,'Overall Individual'!$B$2:$J$195,9,FALSE))</f>
        <v>0</v>
      </c>
      <c r="S79" s="177"/>
      <c r="T79" s="128">
        <f>IF(ISNA(VLOOKUP($D79,'Overall Individual'!$B$2:$K$195,10,FALSE)),0,VLOOKUP($D79,'Overall Individual'!$B$2:$K$195,10,FALSE))</f>
        <v>0</v>
      </c>
      <c r="U79" s="177"/>
      <c r="V79" s="124">
        <f>IF(ISNA(VLOOKUP($D79,'Overall Individual'!$B$2:$L$195,11,FALSE)),0,VLOOKUP($D79,'Overall Individual'!$B$2:$L$195,11,FALSE))</f>
        <v>0</v>
      </c>
      <c r="W79" s="177"/>
      <c r="X79" s="124">
        <f>IF(ISNA(VLOOKUP($D79,'Overall Individual'!$B$2:$M$195,12,FALSE)),0,VLOOKUP($D79,'Overall Individual'!$B$2:$M$195,12,FALSE))</f>
        <v>0</v>
      </c>
      <c r="Y79" s="177"/>
      <c r="Z79" s="124">
        <f>IF(ISNA(VLOOKUP($D79,'Overall Individual'!$B$2:$N$195,13,FALSE)),0,VLOOKUP($D79,'Overall Individual'!$B$2:$N$195,13,FALSE))</f>
        <v>0</v>
      </c>
      <c r="AA79" s="177"/>
      <c r="AC79" s="123"/>
      <c r="AD79" s="123"/>
      <c r="AE79" s="123"/>
    </row>
    <row r="80" spans="1:31" ht="12.75" customHeight="1">
      <c r="A80" s="173"/>
      <c r="B80" s="180"/>
      <c r="C80" s="180"/>
      <c r="D80" s="117" t="s">
        <v>120</v>
      </c>
      <c r="E80" s="118">
        <f>VLOOKUP(D80,Runners!A$1:B$158,2,FALSE)</f>
        <v>210000</v>
      </c>
      <c r="F80" s="183"/>
      <c r="G80" s="186"/>
      <c r="H80" s="128">
        <f>IF(ISNA(VLOOKUP($D80,'Overall Individual'!$B$2:$J$195,4,FALSE)),0,VLOOKUP($D80,'Overall Individual'!$B$2:$J$195,4,FALSE))</f>
        <v>99</v>
      </c>
      <c r="I80" s="177"/>
      <c r="J80" s="124">
        <f>IF(ISNA(VLOOKUP($D80,'Overall Individual'!$B$2:$J$195,5,FALSE)),0,VLOOKUP($D80,'Overall Individual'!$B$2:$J$195,5,FALSE))</f>
        <v>0</v>
      </c>
      <c r="K80" s="177"/>
      <c r="L80" s="124">
        <f>IF(ISNA(VLOOKUP($D80,'Overall Individual'!$B$2:$J$195,6,FALSE)),0,VLOOKUP($D80,'Overall Individual'!$B$2:$J$195,6,FALSE))</f>
        <v>0</v>
      </c>
      <c r="M80" s="177"/>
      <c r="N80" s="125">
        <f>IF(ISNA(VLOOKUP($D80,'Overall Individual'!$B$2:$J$195,7,FALSE)),0,VLOOKUP($D80,'Overall Individual'!$B$2:$J$195,7,FALSE))</f>
        <v>0</v>
      </c>
      <c r="O80" s="189"/>
      <c r="P80" s="126">
        <f>IF(ISNA(VLOOKUP($D80,'Overall Individual'!$B$2:$J$195,8,FALSE)),0,VLOOKUP($D80,'Overall Individual'!$B$2:$J$195,8,FALSE))</f>
        <v>0</v>
      </c>
      <c r="Q80" s="177"/>
      <c r="R80" s="127">
        <f>IF(ISNA(VLOOKUP($D80,'Overall Individual'!$B$2:$J$195,9,FALSE)),0,VLOOKUP($D80,'Overall Individual'!$B$2:$J$195,9,FALSE))</f>
        <v>0</v>
      </c>
      <c r="S80" s="177"/>
      <c r="T80" s="128">
        <f>IF(ISNA(VLOOKUP($D80,'Overall Individual'!$B$2:$K$195,10,FALSE)),0,VLOOKUP($D80,'Overall Individual'!$B$2:$K$195,10,FALSE))</f>
        <v>0</v>
      </c>
      <c r="U80" s="177"/>
      <c r="V80" s="124">
        <f>IF(ISNA(VLOOKUP($D80,'Overall Individual'!$B$2:$L$195,11,FALSE)),0,VLOOKUP($D80,'Overall Individual'!$B$2:$L$195,11,FALSE))</f>
        <v>0</v>
      </c>
      <c r="W80" s="177"/>
      <c r="X80" s="124">
        <f>IF(ISNA(VLOOKUP($D80,'Overall Individual'!$B$2:$M$195,12,FALSE)),0,VLOOKUP($D80,'Overall Individual'!$B$2:$M$195,12,FALSE))</f>
        <v>0</v>
      </c>
      <c r="Y80" s="177"/>
      <c r="Z80" s="124">
        <f>IF(ISNA(VLOOKUP($D80,'Overall Individual'!$B$2:$N$195,13,FALSE)),0,VLOOKUP($D80,'Overall Individual'!$B$2:$N$195,13,FALSE))</f>
        <v>0</v>
      </c>
      <c r="AA80" s="177"/>
      <c r="AC80" s="123"/>
      <c r="AD80" s="123"/>
      <c r="AE80" s="123"/>
    </row>
    <row r="81" spans="1:31" ht="12.75" customHeight="1" thickBot="1">
      <c r="A81" s="173"/>
      <c r="B81" s="181"/>
      <c r="C81" s="181"/>
      <c r="D81" s="138" t="s">
        <v>200</v>
      </c>
      <c r="E81" s="118">
        <f>VLOOKUP(D81,Runners!A$1:B$158,2,FALSE)</f>
        <v>150000</v>
      </c>
      <c r="F81" s="184"/>
      <c r="G81" s="187"/>
      <c r="H81" s="135">
        <f>IF(ISNA(VLOOKUP($D81,'Overall Individual'!$B$2:$J$195,4,FALSE)),0,VLOOKUP($D81,'Overall Individual'!$B$2:$J$195,4,FALSE))</f>
        <v>74</v>
      </c>
      <c r="I81" s="178"/>
      <c r="J81" s="131">
        <f>IF(ISNA(VLOOKUP($D81,'Overall Individual'!$B$2:$J$195,5,FALSE)),0,VLOOKUP($D81,'Overall Individual'!$B$2:$J$195,5,FALSE))</f>
        <v>0</v>
      </c>
      <c r="K81" s="178"/>
      <c r="L81" s="131">
        <f>IF(ISNA(VLOOKUP($D81,'Overall Individual'!$B$2:$J$195,6,FALSE)),0,VLOOKUP($D81,'Overall Individual'!$B$2:$J$195,6,FALSE))</f>
        <v>0</v>
      </c>
      <c r="M81" s="178"/>
      <c r="N81" s="132">
        <f>IF(ISNA(VLOOKUP($D81,'Overall Individual'!$B$2:$J$195,7,FALSE)),0,VLOOKUP($D81,'Overall Individual'!$B$2:$J$195,7,FALSE))</f>
        <v>0</v>
      </c>
      <c r="O81" s="190"/>
      <c r="P81" s="133">
        <f>IF(ISNA(VLOOKUP($D81,'Overall Individual'!$B$2:$J$195,8,FALSE)),0,VLOOKUP($D81,'Overall Individual'!$B$2:$J$195,8,FALSE))</f>
        <v>0</v>
      </c>
      <c r="Q81" s="178"/>
      <c r="R81" s="134">
        <f>IF(ISNA(VLOOKUP($D81,'Overall Individual'!$B$2:$J$195,9,FALSE)),0,VLOOKUP($D81,'Overall Individual'!$B$2:$J$195,9,FALSE))</f>
        <v>0</v>
      </c>
      <c r="S81" s="178"/>
      <c r="T81" s="135">
        <f>IF(ISNA(VLOOKUP($D81,'Overall Individual'!$B$2:$K$195,10,FALSE)),0,VLOOKUP($D81,'Overall Individual'!$B$2:$K$195,10,FALSE))</f>
        <v>0</v>
      </c>
      <c r="U81" s="178"/>
      <c r="V81" s="131">
        <f>IF(ISNA(VLOOKUP($D81,'Overall Individual'!$B$2:$L$195,11,FALSE)),0,VLOOKUP($D81,'Overall Individual'!$B$2:$L$195,11,FALSE))</f>
        <v>0</v>
      </c>
      <c r="W81" s="178"/>
      <c r="X81" s="131">
        <f>IF(ISNA(VLOOKUP($D81,'Overall Individual'!$B$2:$M$195,12,FALSE)),0,VLOOKUP($D81,'Overall Individual'!$B$2:$M$195,12,FALSE))</f>
        <v>0</v>
      </c>
      <c r="Y81" s="178"/>
      <c r="Z81" s="131">
        <f>IF(ISNA(VLOOKUP($D81,'Overall Individual'!$B$2:$N$195,13,FALSE)),0,VLOOKUP($D81,'Overall Individual'!$B$2:$N$195,13,FALSE))</f>
        <v>0</v>
      </c>
      <c r="AA81" s="178"/>
      <c r="AC81" s="123"/>
      <c r="AD81" s="123"/>
      <c r="AE81" s="123"/>
    </row>
    <row r="82" spans="1:31" ht="12.75" customHeight="1" thickTop="1">
      <c r="A82" s="173">
        <v>17</v>
      </c>
      <c r="B82" s="179" t="s">
        <v>239</v>
      </c>
      <c r="C82" s="179" t="s">
        <v>12</v>
      </c>
      <c r="D82" s="117" t="s">
        <v>4</v>
      </c>
      <c r="E82" s="118">
        <f>VLOOKUP(D82,Runners!A$1:B$158,2,FALSE)</f>
        <v>250000</v>
      </c>
      <c r="F82" s="182">
        <f>SUM(E82:E86)</f>
        <v>1000000</v>
      </c>
      <c r="G82" s="185"/>
      <c r="H82" s="121">
        <f>IF(ISNA(VLOOKUP($D82,'Overall Individual'!$B$2:$J$195,4,FALSE)),0,VLOOKUP($D82,'Overall Individual'!$B$2:$J$195,4,FALSE))</f>
        <v>98</v>
      </c>
      <c r="I82" s="176">
        <f>SUM(H82:H86)</f>
        <v>369</v>
      </c>
      <c r="J82" s="120">
        <f>IF(ISNA(VLOOKUP($D82,'Overall Individual'!$B$2:$J$195,5,FALSE)),0,VLOOKUP($D82,'Overall Individual'!$B$2:$J$195,5,FALSE))</f>
        <v>0</v>
      </c>
      <c r="K82" s="176">
        <f>SUM(J82:J86)</f>
        <v>0</v>
      </c>
      <c r="L82" s="120">
        <f>IF(ISNA(VLOOKUP($D82,'Overall Individual'!$B$2:$J$195,6,FALSE)),0,VLOOKUP($D82,'Overall Individual'!$B$2:$J$195,6,FALSE))</f>
        <v>0</v>
      </c>
      <c r="M82" s="176">
        <f>SUM(L82:L86)</f>
        <v>0</v>
      </c>
      <c r="N82" s="137">
        <f>IF(ISNA(VLOOKUP($D82,'Overall Individual'!$B$2:$J$195,7,FALSE)),0,VLOOKUP($D82,'Overall Individual'!$B$2:$J$195,7,FALSE))</f>
        <v>0</v>
      </c>
      <c r="O82" s="188">
        <f>SUM(N82:N86)</f>
        <v>0</v>
      </c>
      <c r="P82" s="120">
        <f>IF(ISNA(VLOOKUP($D82,'Overall Individual'!$B$2:$J$195,8,FALSE)),0,VLOOKUP($D82,'Overall Individual'!$B$2:$J$195,8,FALSE))</f>
        <v>0</v>
      </c>
      <c r="Q82" s="176">
        <f>SUM(P82:P86)</f>
        <v>0</v>
      </c>
      <c r="R82" s="119">
        <f>IF(ISNA(VLOOKUP($D82,'Overall Individual'!$B$2:$J$195,9,FALSE)),0,VLOOKUP($D82,'Overall Individual'!$B$2:$J$195,9,FALSE))</f>
        <v>0</v>
      </c>
      <c r="S82" s="176">
        <f>SUM(R82:R86)</f>
        <v>0</v>
      </c>
      <c r="T82" s="121">
        <f>IF(ISNA(VLOOKUP($D82,'Overall Individual'!$B$2:$K$195,10,FALSE)),0,VLOOKUP($D82,'Overall Individual'!$B$2:$K$195,10,FALSE))</f>
        <v>0</v>
      </c>
      <c r="U82" s="176">
        <f>SUM(T82:T86)</f>
        <v>0</v>
      </c>
      <c r="V82" s="120">
        <f>IF(ISNA(VLOOKUP($D82,'Overall Individual'!$B$2:$L$195,11,FALSE)),0,VLOOKUP($D82,'Overall Individual'!$B$2:$L$195,11,FALSE))</f>
        <v>0</v>
      </c>
      <c r="W82" s="176">
        <f>SUM(V82:V86)</f>
        <v>0</v>
      </c>
      <c r="X82" s="120">
        <f>IF(ISNA(VLOOKUP($D82,'Overall Individual'!$B$2:$M$195,12,FALSE)),0,VLOOKUP($D82,'Overall Individual'!$B$2:$M$195,12,FALSE))</f>
        <v>0</v>
      </c>
      <c r="Y82" s="176">
        <f>SUM(X82:X86)</f>
        <v>0</v>
      </c>
      <c r="Z82" s="120">
        <f>IF(ISNA(VLOOKUP($D82,'Overall Individual'!$B$2:$N$195,13,FALSE)),0,VLOOKUP($D82,'Overall Individual'!$B$2:$N$195,13,FALSE))</f>
        <v>0</v>
      </c>
      <c r="AA82" s="176">
        <f>SUM(Z82:Z86)</f>
        <v>0</v>
      </c>
      <c r="AC82" s="123"/>
      <c r="AD82" s="123"/>
      <c r="AE82" s="123"/>
    </row>
    <row r="83" spans="1:31" ht="12.75" customHeight="1">
      <c r="A83" s="173"/>
      <c r="B83" s="180"/>
      <c r="C83" s="180"/>
      <c r="D83" s="117" t="s">
        <v>7</v>
      </c>
      <c r="E83" s="118">
        <f>VLOOKUP(D83,Runners!A$1:B$158,2,FALSE)</f>
        <v>240000</v>
      </c>
      <c r="F83" s="183"/>
      <c r="G83" s="186"/>
      <c r="H83" s="128">
        <f>IF(ISNA(VLOOKUP($D83,'Overall Individual'!$B$2:$J$195,4,FALSE)),0,VLOOKUP($D83,'Overall Individual'!$B$2:$J$195,4,FALSE))</f>
        <v>93</v>
      </c>
      <c r="I83" s="177"/>
      <c r="J83" s="124">
        <f>IF(ISNA(VLOOKUP($D83,'Overall Individual'!$B$2:$J$195,5,FALSE)),0,VLOOKUP($D83,'Overall Individual'!$B$2:$J$195,5,FALSE))</f>
        <v>0</v>
      </c>
      <c r="K83" s="177"/>
      <c r="L83" s="124">
        <f>IF(ISNA(VLOOKUP($D83,'Overall Individual'!$B$2:$J$195,6,FALSE)),0,VLOOKUP($D83,'Overall Individual'!$B$2:$J$195,6,FALSE))</f>
        <v>0</v>
      </c>
      <c r="M83" s="177"/>
      <c r="N83" s="125">
        <f>IF(ISNA(VLOOKUP($D83,'Overall Individual'!$B$2:$J$195,7,FALSE)),0,VLOOKUP($D83,'Overall Individual'!$B$2:$J$195,7,FALSE))</f>
        <v>0</v>
      </c>
      <c r="O83" s="189"/>
      <c r="P83" s="126">
        <f>IF(ISNA(VLOOKUP($D83,'Overall Individual'!$B$2:$J$195,8,FALSE)),0,VLOOKUP($D83,'Overall Individual'!$B$2:$J$195,8,FALSE))</f>
        <v>0</v>
      </c>
      <c r="Q83" s="177"/>
      <c r="R83" s="127">
        <f>IF(ISNA(VLOOKUP($D83,'Overall Individual'!$B$2:$J$195,9,FALSE)),0,VLOOKUP($D83,'Overall Individual'!$B$2:$J$195,9,FALSE))</f>
        <v>0</v>
      </c>
      <c r="S83" s="177"/>
      <c r="T83" s="128">
        <f>IF(ISNA(VLOOKUP($D83,'Overall Individual'!$B$2:$K$195,10,FALSE)),0,VLOOKUP($D83,'Overall Individual'!$B$2:$K$195,10,FALSE))</f>
        <v>0</v>
      </c>
      <c r="U83" s="177"/>
      <c r="V83" s="124">
        <f>IF(ISNA(VLOOKUP($D83,'Overall Individual'!$B$2:$L$195,11,FALSE)),0,VLOOKUP($D83,'Overall Individual'!$B$2:$L$195,11,FALSE))</f>
        <v>0</v>
      </c>
      <c r="W83" s="177"/>
      <c r="X83" s="124">
        <f>IF(ISNA(VLOOKUP($D83,'Overall Individual'!$B$2:$M$195,12,FALSE)),0,VLOOKUP($D83,'Overall Individual'!$B$2:$M$195,12,FALSE))</f>
        <v>0</v>
      </c>
      <c r="Y83" s="177"/>
      <c r="Z83" s="124">
        <f>IF(ISNA(VLOOKUP($D83,'Overall Individual'!$B$2:$N$195,13,FALSE)),0,VLOOKUP($D83,'Overall Individual'!$B$2:$N$195,13,FALSE))</f>
        <v>0</v>
      </c>
      <c r="AA83" s="177"/>
      <c r="AC83" s="123"/>
      <c r="AD83" s="123"/>
      <c r="AE83" s="123"/>
    </row>
    <row r="84" spans="1:31" ht="12.75" customHeight="1">
      <c r="A84" s="173"/>
      <c r="B84" s="180"/>
      <c r="C84" s="180"/>
      <c r="D84" s="117" t="s">
        <v>12</v>
      </c>
      <c r="E84" s="118">
        <f>VLOOKUP(D84,Runners!A$1:B$158,2,FALSE)</f>
        <v>250000</v>
      </c>
      <c r="F84" s="183"/>
      <c r="G84" s="186"/>
      <c r="H84" s="128">
        <f>IF(ISNA(VLOOKUP($D84,'Overall Individual'!$B$2:$J$195,4,FALSE)),0,VLOOKUP($D84,'Overall Individual'!$B$2:$J$195,4,FALSE))</f>
        <v>97</v>
      </c>
      <c r="I84" s="177"/>
      <c r="J84" s="124">
        <f>IF(ISNA(VLOOKUP($D84,'Overall Individual'!$B$2:$J$195,5,FALSE)),0,VLOOKUP($D84,'Overall Individual'!$B$2:$J$195,5,FALSE))</f>
        <v>0</v>
      </c>
      <c r="K84" s="177"/>
      <c r="L84" s="124">
        <f>IF(ISNA(VLOOKUP($D84,'Overall Individual'!$B$2:$J$195,6,FALSE)),0,VLOOKUP($D84,'Overall Individual'!$B$2:$J$195,6,FALSE))</f>
        <v>0</v>
      </c>
      <c r="M84" s="177"/>
      <c r="N84" s="125">
        <f>IF(ISNA(VLOOKUP($D84,'Overall Individual'!$B$2:$J$195,7,FALSE)),0,VLOOKUP($D84,'Overall Individual'!$B$2:$J$195,7,FALSE))</f>
        <v>0</v>
      </c>
      <c r="O84" s="189"/>
      <c r="P84" s="126">
        <f>IF(ISNA(VLOOKUP($D84,'Overall Individual'!$B$2:$J$195,8,FALSE)),0,VLOOKUP($D84,'Overall Individual'!$B$2:$J$195,8,FALSE))</f>
        <v>0</v>
      </c>
      <c r="Q84" s="177"/>
      <c r="R84" s="127">
        <f>IF(ISNA(VLOOKUP($D84,'Overall Individual'!$B$2:$J$195,9,FALSE)),0,VLOOKUP($D84,'Overall Individual'!$B$2:$J$195,9,FALSE))</f>
        <v>0</v>
      </c>
      <c r="S84" s="177"/>
      <c r="T84" s="128">
        <f>IF(ISNA(VLOOKUP($D84,'Overall Individual'!$B$2:$K$195,10,FALSE)),0,VLOOKUP($D84,'Overall Individual'!$B$2:$K$195,10,FALSE))</f>
        <v>0</v>
      </c>
      <c r="U84" s="177"/>
      <c r="V84" s="124">
        <f>IF(ISNA(VLOOKUP($D84,'Overall Individual'!$B$2:$L$195,11,FALSE)),0,VLOOKUP($D84,'Overall Individual'!$B$2:$L$195,11,FALSE))</f>
        <v>0</v>
      </c>
      <c r="W84" s="177"/>
      <c r="X84" s="124">
        <f>IF(ISNA(VLOOKUP($D84,'Overall Individual'!$B$2:$M$195,12,FALSE)),0,VLOOKUP($D84,'Overall Individual'!$B$2:$M$195,12,FALSE))</f>
        <v>0</v>
      </c>
      <c r="Y84" s="177"/>
      <c r="Z84" s="124">
        <f>IF(ISNA(VLOOKUP($D84,'Overall Individual'!$B$2:$N$195,13,FALSE)),0,VLOOKUP($D84,'Overall Individual'!$B$2:$N$195,13,FALSE))</f>
        <v>0</v>
      </c>
      <c r="AA84" s="177"/>
      <c r="AC84" s="123"/>
      <c r="AD84" s="123"/>
      <c r="AE84" s="123"/>
    </row>
    <row r="85" spans="1:31" ht="12.75" customHeight="1">
      <c r="A85" s="173"/>
      <c r="B85" s="180"/>
      <c r="C85" s="180"/>
      <c r="D85" s="117" t="s">
        <v>8</v>
      </c>
      <c r="E85" s="118">
        <f>VLOOKUP(D85,Runners!A$1:B$158,2,FALSE)</f>
        <v>130000</v>
      </c>
      <c r="F85" s="183"/>
      <c r="G85" s="186"/>
      <c r="H85" s="128">
        <f>IF(ISNA(VLOOKUP($D85,'Overall Individual'!$B$2:$J$195,4,FALSE)),0,VLOOKUP($D85,'Overall Individual'!$B$2:$J$195,4,FALSE))</f>
        <v>0</v>
      </c>
      <c r="I85" s="177"/>
      <c r="J85" s="124">
        <f>IF(ISNA(VLOOKUP($D85,'Overall Individual'!$B$2:$J$195,5,FALSE)),0,VLOOKUP($D85,'Overall Individual'!$B$2:$J$195,5,FALSE))</f>
        <v>0</v>
      </c>
      <c r="K85" s="177"/>
      <c r="L85" s="124">
        <f>IF(ISNA(VLOOKUP($D85,'Overall Individual'!$B$2:$J$195,6,FALSE)),0,VLOOKUP($D85,'Overall Individual'!$B$2:$J$195,6,FALSE))</f>
        <v>0</v>
      </c>
      <c r="M85" s="177"/>
      <c r="N85" s="125">
        <f>IF(ISNA(VLOOKUP($D85,'Overall Individual'!$B$2:$J$195,7,FALSE)),0,VLOOKUP($D85,'Overall Individual'!$B$2:$J$195,7,FALSE))</f>
        <v>0</v>
      </c>
      <c r="O85" s="189"/>
      <c r="P85" s="126">
        <f>IF(ISNA(VLOOKUP($D85,'Overall Individual'!$B$2:$J$195,8,FALSE)),0,VLOOKUP($D85,'Overall Individual'!$B$2:$J$195,8,FALSE))</f>
        <v>0</v>
      </c>
      <c r="Q85" s="177"/>
      <c r="R85" s="127">
        <f>IF(ISNA(VLOOKUP($D85,'Overall Individual'!$B$2:$J$195,9,FALSE)),0,VLOOKUP($D85,'Overall Individual'!$B$2:$J$195,9,FALSE))</f>
        <v>0</v>
      </c>
      <c r="S85" s="177"/>
      <c r="T85" s="128">
        <f>IF(ISNA(VLOOKUP($D85,'Overall Individual'!$B$2:$K$195,10,FALSE)),0,VLOOKUP($D85,'Overall Individual'!$B$2:$K$195,10,FALSE))</f>
        <v>0</v>
      </c>
      <c r="U85" s="177"/>
      <c r="V85" s="124">
        <f>IF(ISNA(VLOOKUP($D85,'Overall Individual'!$B$2:$L$195,11,FALSE)),0,VLOOKUP($D85,'Overall Individual'!$B$2:$L$195,11,FALSE))</f>
        <v>0</v>
      </c>
      <c r="W85" s="177"/>
      <c r="X85" s="124">
        <f>IF(ISNA(VLOOKUP($D85,'Overall Individual'!$B$2:$M$195,12,FALSE)),0,VLOOKUP($D85,'Overall Individual'!$B$2:$M$195,12,FALSE))</f>
        <v>0</v>
      </c>
      <c r="Y85" s="177"/>
      <c r="Z85" s="124">
        <f>IF(ISNA(VLOOKUP($D85,'Overall Individual'!$B$2:$N$195,13,FALSE)),0,VLOOKUP($D85,'Overall Individual'!$B$2:$N$195,13,FALSE))</f>
        <v>0</v>
      </c>
      <c r="AA85" s="177"/>
      <c r="AC85" s="123"/>
      <c r="AD85" s="123"/>
      <c r="AE85" s="123"/>
    </row>
    <row r="86" spans="1:31" ht="12.75" customHeight="1" thickBot="1">
      <c r="A86" s="173"/>
      <c r="B86" s="181"/>
      <c r="C86" s="181"/>
      <c r="D86" s="117" t="s">
        <v>216</v>
      </c>
      <c r="E86" s="118">
        <f>VLOOKUP(D86,Runners!A$1:B$158,2,FALSE)</f>
        <v>130000</v>
      </c>
      <c r="F86" s="184"/>
      <c r="G86" s="187"/>
      <c r="H86" s="135">
        <f>IF(ISNA(VLOOKUP($D86,'Overall Individual'!$B$2:$J$195,4,FALSE)),0,VLOOKUP($D86,'Overall Individual'!$B$2:$J$195,4,FALSE))</f>
        <v>81</v>
      </c>
      <c r="I86" s="178"/>
      <c r="J86" s="131">
        <f>IF(ISNA(VLOOKUP($D86,'Overall Individual'!$B$2:$J$195,5,FALSE)),0,VLOOKUP($D86,'Overall Individual'!$B$2:$J$195,5,FALSE))</f>
        <v>0</v>
      </c>
      <c r="K86" s="178"/>
      <c r="L86" s="131">
        <f>IF(ISNA(VLOOKUP($D86,'Overall Individual'!$B$2:$J$195,6,FALSE)),0,VLOOKUP($D86,'Overall Individual'!$B$2:$J$195,6,FALSE))</f>
        <v>0</v>
      </c>
      <c r="M86" s="178"/>
      <c r="N86" s="132">
        <f>IF(ISNA(VLOOKUP($D86,'Overall Individual'!$B$2:$J$195,7,FALSE)),0,VLOOKUP($D86,'Overall Individual'!$B$2:$J$195,7,FALSE))</f>
        <v>0</v>
      </c>
      <c r="O86" s="190"/>
      <c r="P86" s="133">
        <f>IF(ISNA(VLOOKUP($D86,'Overall Individual'!$B$2:$J$195,8,FALSE)),0,VLOOKUP($D86,'Overall Individual'!$B$2:$J$195,8,FALSE))</f>
        <v>0</v>
      </c>
      <c r="Q86" s="178"/>
      <c r="R86" s="134">
        <f>IF(ISNA(VLOOKUP($D86,'Overall Individual'!$B$2:$J$195,9,FALSE)),0,VLOOKUP($D86,'Overall Individual'!$B$2:$J$195,9,FALSE))</f>
        <v>0</v>
      </c>
      <c r="S86" s="178"/>
      <c r="T86" s="135">
        <f>IF(ISNA(VLOOKUP($D86,'Overall Individual'!$B$2:$K$195,10,FALSE)),0,VLOOKUP($D86,'Overall Individual'!$B$2:$K$195,10,FALSE))</f>
        <v>0</v>
      </c>
      <c r="U86" s="178"/>
      <c r="V86" s="131">
        <f>IF(ISNA(VLOOKUP($D86,'Overall Individual'!$B$2:$L$195,11,FALSE)),0,VLOOKUP($D86,'Overall Individual'!$B$2:$L$195,11,FALSE))</f>
        <v>0</v>
      </c>
      <c r="W86" s="178"/>
      <c r="X86" s="131">
        <f>IF(ISNA(VLOOKUP($D86,'Overall Individual'!$B$2:$M$195,12,FALSE)),0,VLOOKUP($D86,'Overall Individual'!$B$2:$M$195,12,FALSE))</f>
        <v>0</v>
      </c>
      <c r="Y86" s="178"/>
      <c r="Z86" s="131">
        <f>IF(ISNA(VLOOKUP($D86,'Overall Individual'!$B$2:$N$195,13,FALSE)),0,VLOOKUP($D86,'Overall Individual'!$B$2:$N$195,13,FALSE))</f>
        <v>0</v>
      </c>
      <c r="AA86" s="178"/>
      <c r="AC86" s="123"/>
      <c r="AD86" s="123"/>
      <c r="AE86" s="123"/>
    </row>
    <row r="87" spans="1:31" ht="12.75" customHeight="1" thickTop="1">
      <c r="A87" s="173">
        <v>18</v>
      </c>
      <c r="B87" s="179" t="s">
        <v>111</v>
      </c>
      <c r="C87" s="179" t="s">
        <v>52</v>
      </c>
      <c r="D87" s="136" t="s">
        <v>12</v>
      </c>
      <c r="E87" s="118">
        <f>VLOOKUP(D87,Runners!A$1:B$158,2,FALSE)</f>
        <v>250000</v>
      </c>
      <c r="F87" s="182">
        <f>SUM(E87:E91)</f>
        <v>995000</v>
      </c>
      <c r="G87" s="185">
        <v>3</v>
      </c>
      <c r="H87" s="121">
        <f>IF(ISNA(VLOOKUP($D87,'Overall Individual'!$B$2:$J$195,4,FALSE)),0,VLOOKUP($D87,'Overall Individual'!$B$2:$J$195,4,FALSE))</f>
        <v>97</v>
      </c>
      <c r="I87" s="176">
        <f>SUM(H87:H91)</f>
        <v>230</v>
      </c>
      <c r="J87" s="120">
        <f>IF(ISNA(VLOOKUP($D87,'Overall Individual'!$B$2:$J$195,5,FALSE)),0,VLOOKUP($D87,'Overall Individual'!$B$2:$J$195,5,FALSE))</f>
        <v>0</v>
      </c>
      <c r="K87" s="176">
        <f>SUM(J87:J91)</f>
        <v>0</v>
      </c>
      <c r="L87" s="120">
        <f>IF(ISNA(VLOOKUP($D87,'Overall Individual'!$B$2:$J$195,6,FALSE)),0,VLOOKUP($D87,'Overall Individual'!$B$2:$J$195,6,FALSE))</f>
        <v>0</v>
      </c>
      <c r="M87" s="176">
        <f>SUM(L87:L91)</f>
        <v>0</v>
      </c>
      <c r="N87" s="137">
        <f>IF(ISNA(VLOOKUP($D87,'Overall Individual'!$B$2:$J$195,7,FALSE)),0,VLOOKUP($D87,'Overall Individual'!$B$2:$J$195,7,FALSE))</f>
        <v>0</v>
      </c>
      <c r="O87" s="188">
        <f>SUM(N87:N91)</f>
        <v>0</v>
      </c>
      <c r="P87" s="120">
        <f>IF(ISNA(VLOOKUP($D87,'Overall Individual'!$B$2:$J$195,8,FALSE)),0,VLOOKUP($D87,'Overall Individual'!$B$2:$J$195,8,FALSE))</f>
        <v>0</v>
      </c>
      <c r="Q87" s="176">
        <f>SUM(P87:P91)</f>
        <v>0</v>
      </c>
      <c r="R87" s="119">
        <f>IF(ISNA(VLOOKUP($D87,'Overall Individual'!$B$2:$J$195,9,FALSE)),0,VLOOKUP($D87,'Overall Individual'!$B$2:$J$195,9,FALSE))</f>
        <v>0</v>
      </c>
      <c r="S87" s="176">
        <f>SUM(R87:R91)</f>
        <v>0</v>
      </c>
      <c r="T87" s="121">
        <f>IF(ISNA(VLOOKUP($D87,'Overall Individual'!$B$2:$K$195,10,FALSE)),0,VLOOKUP($D87,'Overall Individual'!$B$2:$K$195,10,FALSE))</f>
        <v>0</v>
      </c>
      <c r="U87" s="176">
        <f>SUM(T87:T91)</f>
        <v>0</v>
      </c>
      <c r="V87" s="120">
        <f>IF(ISNA(VLOOKUP($D87,'Overall Individual'!$B$2:$L$195,11,FALSE)),0,VLOOKUP($D87,'Overall Individual'!$B$2:$L$195,11,FALSE))</f>
        <v>0</v>
      </c>
      <c r="W87" s="176">
        <f>SUM(V87:V91)</f>
        <v>0</v>
      </c>
      <c r="X87" s="120">
        <f>IF(ISNA(VLOOKUP($D87,'Overall Individual'!$B$2:$M$195,12,FALSE)),0,VLOOKUP($D87,'Overall Individual'!$B$2:$M$195,12,FALSE))</f>
        <v>0</v>
      </c>
      <c r="Y87" s="176">
        <f>SUM(X87:X91)</f>
        <v>0</v>
      </c>
      <c r="Z87" s="120">
        <f>IF(ISNA(VLOOKUP($D87,'Overall Individual'!$B$2:$N$195,13,FALSE)),0,VLOOKUP($D87,'Overall Individual'!$B$2:$N$195,13,FALSE))</f>
        <v>0</v>
      </c>
      <c r="AA87" s="176">
        <f>SUM(Z87:Z91)</f>
        <v>0</v>
      </c>
      <c r="AC87" s="123"/>
      <c r="AD87" s="129"/>
      <c r="AE87" s="123"/>
    </row>
    <row r="88" spans="1:31" ht="12.75" customHeight="1">
      <c r="A88" s="173"/>
      <c r="B88" s="180"/>
      <c r="C88" s="180"/>
      <c r="D88" s="117" t="s">
        <v>115</v>
      </c>
      <c r="E88" s="118">
        <f>VLOOKUP(D88,Runners!A$1:B$158,2,FALSE)</f>
        <v>245000</v>
      </c>
      <c r="F88" s="183"/>
      <c r="G88" s="186"/>
      <c r="H88" s="128">
        <f>IF(ISNA(VLOOKUP($D88,'Overall Individual'!$B$2:$J$195,4,FALSE)),0,VLOOKUP($D88,'Overall Individual'!$B$2:$J$195,4,FALSE))</f>
        <v>85</v>
      </c>
      <c r="I88" s="177"/>
      <c r="J88" s="124">
        <f>IF(ISNA(VLOOKUP($D88,'Overall Individual'!$B$2:$J$195,5,FALSE)),0,VLOOKUP($D88,'Overall Individual'!$B$2:$J$195,5,FALSE))</f>
        <v>0</v>
      </c>
      <c r="K88" s="177"/>
      <c r="L88" s="124">
        <f>IF(ISNA(VLOOKUP($D88,'Overall Individual'!$B$2:$J$195,6,FALSE)),0,VLOOKUP($D88,'Overall Individual'!$B$2:$J$195,6,FALSE))</f>
        <v>0</v>
      </c>
      <c r="M88" s="177"/>
      <c r="N88" s="125">
        <f>IF(ISNA(VLOOKUP($D88,'Overall Individual'!$B$2:$J$195,7,FALSE)),0,VLOOKUP($D88,'Overall Individual'!$B$2:$J$195,7,FALSE))</f>
        <v>0</v>
      </c>
      <c r="O88" s="189"/>
      <c r="P88" s="126">
        <f>IF(ISNA(VLOOKUP($D88,'Overall Individual'!$B$2:$J$195,8,FALSE)),0,VLOOKUP($D88,'Overall Individual'!$B$2:$J$195,8,FALSE))</f>
        <v>0</v>
      </c>
      <c r="Q88" s="177"/>
      <c r="R88" s="127">
        <f>IF(ISNA(VLOOKUP($D88,'Overall Individual'!$B$2:$J$195,9,FALSE)),0,VLOOKUP($D88,'Overall Individual'!$B$2:$J$195,9,FALSE))</f>
        <v>0</v>
      </c>
      <c r="S88" s="177"/>
      <c r="T88" s="128">
        <f>IF(ISNA(VLOOKUP($D88,'Overall Individual'!$B$2:$K$195,10,FALSE)),0,VLOOKUP($D88,'Overall Individual'!$B$2:$K$195,10,FALSE))</f>
        <v>0</v>
      </c>
      <c r="U88" s="177"/>
      <c r="V88" s="124">
        <f>IF(ISNA(VLOOKUP($D88,'Overall Individual'!$B$2:$L$195,11,FALSE)),0,VLOOKUP($D88,'Overall Individual'!$B$2:$L$195,11,FALSE))</f>
        <v>0</v>
      </c>
      <c r="W88" s="177"/>
      <c r="X88" s="124">
        <f>IF(ISNA(VLOOKUP($D88,'Overall Individual'!$B$2:$M$195,12,FALSE)),0,VLOOKUP($D88,'Overall Individual'!$B$2:$M$195,12,FALSE))</f>
        <v>0</v>
      </c>
      <c r="Y88" s="177"/>
      <c r="Z88" s="124">
        <f>IF(ISNA(VLOOKUP($D88,'Overall Individual'!$B$2:$N$195,13,FALSE)),0,VLOOKUP($D88,'Overall Individual'!$B$2:$N$195,13,FALSE))</f>
        <v>0</v>
      </c>
      <c r="AA88" s="177"/>
      <c r="AC88" s="123"/>
      <c r="AD88" s="129"/>
      <c r="AE88" s="123"/>
    </row>
    <row r="89" spans="1:31" ht="12.75" customHeight="1">
      <c r="A89" s="173"/>
      <c r="B89" s="180"/>
      <c r="C89" s="180"/>
      <c r="D89" s="117" t="s">
        <v>201</v>
      </c>
      <c r="E89" s="118">
        <f>VLOOKUP(D89,Runners!A$1:B$158,2,FALSE)</f>
        <v>130000</v>
      </c>
      <c r="F89" s="183"/>
      <c r="G89" s="186"/>
      <c r="H89" s="128">
        <f>IF(ISNA(VLOOKUP($D89,'Overall Individual'!$B$2:$J$195,4,FALSE)),0,VLOOKUP($D89,'Overall Individual'!$B$2:$J$195,4,FALSE))</f>
        <v>48</v>
      </c>
      <c r="I89" s="177"/>
      <c r="J89" s="124">
        <f>IF(ISNA(VLOOKUP($D89,'Overall Individual'!$B$2:$J$195,5,FALSE)),0,VLOOKUP($D89,'Overall Individual'!$B$2:$J$195,5,FALSE))</f>
        <v>0</v>
      </c>
      <c r="K89" s="177"/>
      <c r="L89" s="124">
        <f>IF(ISNA(VLOOKUP($D89,'Overall Individual'!$B$2:$J$195,6,FALSE)),0,VLOOKUP($D89,'Overall Individual'!$B$2:$J$195,6,FALSE))</f>
        <v>0</v>
      </c>
      <c r="M89" s="177"/>
      <c r="N89" s="125">
        <f>IF(ISNA(VLOOKUP($D89,'Overall Individual'!$B$2:$J$195,7,FALSE)),0,VLOOKUP($D89,'Overall Individual'!$B$2:$J$195,7,FALSE))</f>
        <v>0</v>
      </c>
      <c r="O89" s="189"/>
      <c r="P89" s="126">
        <f>IF(ISNA(VLOOKUP($D89,'Overall Individual'!$B$2:$J$195,8,FALSE)),0,VLOOKUP($D89,'Overall Individual'!$B$2:$J$195,8,FALSE))</f>
        <v>0</v>
      </c>
      <c r="Q89" s="177"/>
      <c r="R89" s="127">
        <f>IF(ISNA(VLOOKUP($D89,'Overall Individual'!$B$2:$J$195,9,FALSE)),0,VLOOKUP($D89,'Overall Individual'!$B$2:$J$195,9,FALSE))</f>
        <v>0</v>
      </c>
      <c r="S89" s="177"/>
      <c r="T89" s="128">
        <f>IF(ISNA(VLOOKUP($D89,'Overall Individual'!$B$2:$K$195,10,FALSE)),0,VLOOKUP($D89,'Overall Individual'!$B$2:$K$195,10,FALSE))</f>
        <v>0</v>
      </c>
      <c r="U89" s="177"/>
      <c r="V89" s="124">
        <f>IF(ISNA(VLOOKUP($D89,'Overall Individual'!$B$2:$L$195,11,FALSE)),0,VLOOKUP($D89,'Overall Individual'!$B$2:$L$195,11,FALSE))</f>
        <v>0</v>
      </c>
      <c r="W89" s="177"/>
      <c r="X89" s="124">
        <f>IF(ISNA(VLOOKUP($D89,'Overall Individual'!$B$2:$M$195,12,FALSE)),0,VLOOKUP($D89,'Overall Individual'!$B$2:$M$195,12,FALSE))</f>
        <v>0</v>
      </c>
      <c r="Y89" s="177"/>
      <c r="Z89" s="124">
        <f>IF(ISNA(VLOOKUP($D89,'Overall Individual'!$B$2:$N$195,13,FALSE)),0,VLOOKUP($D89,'Overall Individual'!$B$2:$N$195,13,FALSE))</f>
        <v>0</v>
      </c>
      <c r="AA89" s="177"/>
      <c r="AC89" s="123"/>
      <c r="AD89" s="123"/>
      <c r="AE89" s="123"/>
    </row>
    <row r="90" spans="1:31" ht="12.75" customHeight="1">
      <c r="A90" s="173"/>
      <c r="B90" s="180"/>
      <c r="C90" s="180"/>
      <c r="D90" s="117" t="s">
        <v>96</v>
      </c>
      <c r="E90" s="118">
        <f>VLOOKUP(D90,Runners!A$1:B$158,2,FALSE)</f>
        <v>230000</v>
      </c>
      <c r="F90" s="183"/>
      <c r="G90" s="186"/>
      <c r="H90" s="128">
        <f>IF(ISNA(VLOOKUP($D90,'Overall Individual'!$B$2:$J$195,4,FALSE)),0,VLOOKUP($D90,'Overall Individual'!$B$2:$J$195,4,FALSE))</f>
        <v>0</v>
      </c>
      <c r="I90" s="177"/>
      <c r="J90" s="124">
        <f>IF(ISNA(VLOOKUP($D90,'Overall Individual'!$B$2:$J$195,5,FALSE)),0,VLOOKUP($D90,'Overall Individual'!$B$2:$J$195,5,FALSE))</f>
        <v>0</v>
      </c>
      <c r="K90" s="177"/>
      <c r="L90" s="124">
        <f>IF(ISNA(VLOOKUP($D90,'Overall Individual'!$B$2:$J$195,6,FALSE)),0,VLOOKUP($D90,'Overall Individual'!$B$2:$J$195,6,FALSE))</f>
        <v>0</v>
      </c>
      <c r="M90" s="177"/>
      <c r="N90" s="125">
        <f>IF(ISNA(VLOOKUP($D90,'Overall Individual'!$B$2:$J$195,7,FALSE)),0,VLOOKUP($D90,'Overall Individual'!$B$2:$J$195,7,FALSE))</f>
        <v>0</v>
      </c>
      <c r="O90" s="189"/>
      <c r="P90" s="126">
        <f>IF(ISNA(VLOOKUP($D90,'Overall Individual'!$B$2:$J$195,8,FALSE)),0,VLOOKUP($D90,'Overall Individual'!$B$2:$J$195,8,FALSE))</f>
        <v>0</v>
      </c>
      <c r="Q90" s="177"/>
      <c r="R90" s="127">
        <f>IF(ISNA(VLOOKUP($D90,'Overall Individual'!$B$2:$J$195,9,FALSE)),0,VLOOKUP($D90,'Overall Individual'!$B$2:$J$195,9,FALSE))</f>
        <v>0</v>
      </c>
      <c r="S90" s="177"/>
      <c r="T90" s="128">
        <f>IF(ISNA(VLOOKUP($D90,'Overall Individual'!$B$2:$K$195,10,FALSE)),0,VLOOKUP($D90,'Overall Individual'!$B$2:$K$195,10,FALSE))</f>
        <v>0</v>
      </c>
      <c r="U90" s="177"/>
      <c r="V90" s="124">
        <f>IF(ISNA(VLOOKUP($D90,'Overall Individual'!$B$2:$L$195,11,FALSE)),0,VLOOKUP($D90,'Overall Individual'!$B$2:$L$195,11,FALSE))</f>
        <v>0</v>
      </c>
      <c r="W90" s="177"/>
      <c r="X90" s="124">
        <f>IF(ISNA(VLOOKUP($D90,'Overall Individual'!$B$2:$M$195,12,FALSE)),0,VLOOKUP($D90,'Overall Individual'!$B$2:$M$195,12,FALSE))</f>
        <v>0</v>
      </c>
      <c r="Y90" s="177"/>
      <c r="Z90" s="124">
        <f>IF(ISNA(VLOOKUP($D90,'Overall Individual'!$B$2:$N$195,13,FALSE)),0,VLOOKUP($D90,'Overall Individual'!$B$2:$N$195,13,FALSE))</f>
        <v>0</v>
      </c>
      <c r="AA90" s="177"/>
      <c r="AC90" s="123"/>
      <c r="AD90" s="123"/>
      <c r="AE90" s="123"/>
    </row>
    <row r="91" spans="1:31" ht="12.75" customHeight="1" thickBot="1">
      <c r="A91" s="173"/>
      <c r="B91" s="181"/>
      <c r="C91" s="181"/>
      <c r="D91" s="138" t="s">
        <v>182</v>
      </c>
      <c r="E91" s="118">
        <f>VLOOKUP(D91,Runners!A$1:B$158,2,FALSE)</f>
        <v>140000</v>
      </c>
      <c r="F91" s="184"/>
      <c r="G91" s="187"/>
      <c r="H91" s="135">
        <f>IF(ISNA(VLOOKUP($D91,'Overall Individual'!$B$2:$J$195,4,FALSE)),0,VLOOKUP($D91,'Overall Individual'!$B$2:$J$195,4,FALSE))</f>
        <v>0</v>
      </c>
      <c r="I91" s="178"/>
      <c r="J91" s="131">
        <f>IF(ISNA(VLOOKUP($D91,'Overall Individual'!$B$2:$J$195,5,FALSE)),0,VLOOKUP($D91,'Overall Individual'!$B$2:$J$195,5,FALSE))</f>
        <v>0</v>
      </c>
      <c r="K91" s="178"/>
      <c r="L91" s="131">
        <f>IF(ISNA(VLOOKUP($D91,'Overall Individual'!$B$2:$J$195,6,FALSE)),0,VLOOKUP($D91,'Overall Individual'!$B$2:$J$195,6,FALSE))</f>
        <v>0</v>
      </c>
      <c r="M91" s="178"/>
      <c r="N91" s="132">
        <f>IF(ISNA(VLOOKUP($D91,'Overall Individual'!$B$2:$J$195,7,FALSE)),0,VLOOKUP($D91,'Overall Individual'!$B$2:$J$195,7,FALSE))</f>
        <v>0</v>
      </c>
      <c r="O91" s="190"/>
      <c r="P91" s="133">
        <f>IF(ISNA(VLOOKUP($D91,'Overall Individual'!$B$2:$J$195,8,FALSE)),0,VLOOKUP($D91,'Overall Individual'!$B$2:$J$195,8,FALSE))</f>
        <v>0</v>
      </c>
      <c r="Q91" s="178"/>
      <c r="R91" s="134">
        <f>IF(ISNA(VLOOKUP($D91,'Overall Individual'!$B$2:$J$195,9,FALSE)),0,VLOOKUP($D91,'Overall Individual'!$B$2:$J$195,9,FALSE))</f>
        <v>0</v>
      </c>
      <c r="S91" s="178"/>
      <c r="T91" s="135">
        <f>IF(ISNA(VLOOKUP($D91,'Overall Individual'!$B$2:$K$195,10,FALSE)),0,VLOOKUP($D91,'Overall Individual'!$B$2:$K$195,10,FALSE))</f>
        <v>0</v>
      </c>
      <c r="U91" s="178"/>
      <c r="V91" s="131">
        <f>IF(ISNA(VLOOKUP($D91,'Overall Individual'!$B$2:$L$195,11,FALSE)),0,VLOOKUP($D91,'Overall Individual'!$B$2:$L$195,11,FALSE))</f>
        <v>0</v>
      </c>
      <c r="W91" s="178"/>
      <c r="X91" s="131">
        <f>IF(ISNA(VLOOKUP($D91,'Overall Individual'!$B$2:$M$195,12,FALSE)),0,VLOOKUP($D91,'Overall Individual'!$B$2:$M$195,12,FALSE))</f>
        <v>0</v>
      </c>
      <c r="Y91" s="178"/>
      <c r="Z91" s="131">
        <f>IF(ISNA(VLOOKUP($D91,'Overall Individual'!$B$2:$N$195,13,FALSE)),0,VLOOKUP($D91,'Overall Individual'!$B$2:$N$195,13,FALSE))</f>
        <v>0</v>
      </c>
      <c r="AA91" s="178"/>
      <c r="AC91" s="123"/>
      <c r="AD91" s="123"/>
      <c r="AE91" s="123"/>
    </row>
    <row r="92" spans="1:31" ht="12.75" customHeight="1" thickTop="1">
      <c r="A92" s="173">
        <v>19</v>
      </c>
      <c r="B92" s="179" t="s">
        <v>112</v>
      </c>
      <c r="C92" s="179" t="s">
        <v>52</v>
      </c>
      <c r="D92" s="136" t="s">
        <v>4</v>
      </c>
      <c r="E92" s="118">
        <f>VLOOKUP(D92,Runners!A$1:B$158,2,FALSE)</f>
        <v>250000</v>
      </c>
      <c r="F92" s="182">
        <f>SUM(E92:E96)</f>
        <v>910000</v>
      </c>
      <c r="G92" s="185">
        <v>3</v>
      </c>
      <c r="H92" s="121">
        <f>IF(ISNA(VLOOKUP($D92,'Overall Individual'!$B$2:$J$195,4,FALSE)),0,VLOOKUP($D92,'Overall Individual'!$B$2:$J$195,4,FALSE))</f>
        <v>98</v>
      </c>
      <c r="I92" s="176">
        <f>SUM(H92:H96)</f>
        <v>139</v>
      </c>
      <c r="J92" s="120">
        <f>IF(ISNA(VLOOKUP($D92,'Overall Individual'!$B$2:$J$195,5,FALSE)),0,VLOOKUP($D92,'Overall Individual'!$B$2:$J$195,5,FALSE))</f>
        <v>0</v>
      </c>
      <c r="K92" s="176">
        <f>SUM(J92:J96)</f>
        <v>0</v>
      </c>
      <c r="L92" s="120">
        <f>IF(ISNA(VLOOKUP($D92,'Overall Individual'!$B$2:$J$195,6,FALSE)),0,VLOOKUP($D92,'Overall Individual'!$B$2:$J$195,6,FALSE))</f>
        <v>0</v>
      </c>
      <c r="M92" s="176">
        <f>SUM(L92:L96)</f>
        <v>0</v>
      </c>
      <c r="N92" s="137">
        <f>IF(ISNA(VLOOKUP($D92,'Overall Individual'!$B$2:$J$195,7,FALSE)),0,VLOOKUP($D92,'Overall Individual'!$B$2:$J$195,7,FALSE))</f>
        <v>0</v>
      </c>
      <c r="O92" s="188">
        <f>SUM(N92:N96)</f>
        <v>0</v>
      </c>
      <c r="P92" s="120">
        <f>IF(ISNA(VLOOKUP($D92,'Overall Individual'!$B$2:$J$195,8,FALSE)),0,VLOOKUP($D92,'Overall Individual'!$B$2:$J$195,8,FALSE))</f>
        <v>0</v>
      </c>
      <c r="Q92" s="176">
        <f>SUM(P92:P96)</f>
        <v>0</v>
      </c>
      <c r="R92" s="119">
        <f>IF(ISNA(VLOOKUP($D92,'Overall Individual'!$B$2:$J$195,9,FALSE)),0,VLOOKUP($D92,'Overall Individual'!$B$2:$J$195,9,FALSE))</f>
        <v>0</v>
      </c>
      <c r="S92" s="176">
        <f>SUM(R92:R96)</f>
        <v>0</v>
      </c>
      <c r="T92" s="121">
        <f>IF(ISNA(VLOOKUP($D92,'Overall Individual'!$B$2:$K$195,10,FALSE)),0,VLOOKUP($D92,'Overall Individual'!$B$2:$K$195,10,FALSE))</f>
        <v>0</v>
      </c>
      <c r="U92" s="176">
        <f>SUM(T92:T96)</f>
        <v>0</v>
      </c>
      <c r="V92" s="120">
        <f>IF(ISNA(VLOOKUP($D92,'Overall Individual'!$B$2:$L$195,11,FALSE)),0,VLOOKUP($D92,'Overall Individual'!$B$2:$L$195,11,FALSE))</f>
        <v>0</v>
      </c>
      <c r="W92" s="176">
        <f>SUM(V92:V96)</f>
        <v>0</v>
      </c>
      <c r="X92" s="120">
        <f>IF(ISNA(VLOOKUP($D92,'Overall Individual'!$B$2:$M$195,12,FALSE)),0,VLOOKUP($D92,'Overall Individual'!$B$2:$M$195,12,FALSE))</f>
        <v>0</v>
      </c>
      <c r="Y92" s="176">
        <f>SUM(X92:X96)</f>
        <v>0</v>
      </c>
      <c r="Z92" s="120">
        <f>IF(ISNA(VLOOKUP($D92,'Overall Individual'!$B$2:$N$195,13,FALSE)),0,VLOOKUP($D92,'Overall Individual'!$B$2:$N$195,13,FALSE))</f>
        <v>0</v>
      </c>
      <c r="AA92" s="176">
        <f>SUM(Z92:Z96)</f>
        <v>0</v>
      </c>
      <c r="AC92" s="123"/>
      <c r="AD92" s="123"/>
      <c r="AE92" s="123"/>
    </row>
    <row r="93" spans="1:31" ht="12.75" customHeight="1">
      <c r="A93" s="173"/>
      <c r="B93" s="180"/>
      <c r="C93" s="180"/>
      <c r="D93" s="117" t="s">
        <v>202</v>
      </c>
      <c r="E93" s="118">
        <f>VLOOKUP(D93,Runners!A$1:B$158,2,FALSE)</f>
        <v>140000</v>
      </c>
      <c r="F93" s="183"/>
      <c r="G93" s="186"/>
      <c r="H93" s="128">
        <f>IF(ISNA(VLOOKUP($D93,'Overall Individual'!$B$2:$J$195,4,FALSE)),0,VLOOKUP($D93,'Overall Individual'!$B$2:$J$195,4,FALSE))</f>
        <v>41</v>
      </c>
      <c r="I93" s="177"/>
      <c r="J93" s="124">
        <f>IF(ISNA(VLOOKUP($D93,'Overall Individual'!$B$2:$J$195,5,FALSE)),0,VLOOKUP($D93,'Overall Individual'!$B$2:$J$195,5,FALSE))</f>
        <v>0</v>
      </c>
      <c r="K93" s="177"/>
      <c r="L93" s="124">
        <f>IF(ISNA(VLOOKUP($D93,'Overall Individual'!$B$2:$J$195,6,FALSE)),0,VLOOKUP($D93,'Overall Individual'!$B$2:$J$195,6,FALSE))</f>
        <v>0</v>
      </c>
      <c r="M93" s="177"/>
      <c r="N93" s="125">
        <f>IF(ISNA(VLOOKUP($D93,'Overall Individual'!$B$2:$J$195,7,FALSE)),0,VLOOKUP($D93,'Overall Individual'!$B$2:$J$195,7,FALSE))</f>
        <v>0</v>
      </c>
      <c r="O93" s="189"/>
      <c r="P93" s="126">
        <f>IF(ISNA(VLOOKUP($D93,'Overall Individual'!$B$2:$J$195,8,FALSE)),0,VLOOKUP($D93,'Overall Individual'!$B$2:$J$195,8,FALSE))</f>
        <v>0</v>
      </c>
      <c r="Q93" s="177"/>
      <c r="R93" s="127">
        <f>IF(ISNA(VLOOKUP($D93,'Overall Individual'!$B$2:$J$195,9,FALSE)),0,VLOOKUP($D93,'Overall Individual'!$B$2:$J$195,9,FALSE))</f>
        <v>0</v>
      </c>
      <c r="S93" s="177"/>
      <c r="T93" s="128">
        <f>IF(ISNA(VLOOKUP($D93,'Overall Individual'!$B$2:$K$195,10,FALSE)),0,VLOOKUP($D93,'Overall Individual'!$B$2:$K$195,10,FALSE))</f>
        <v>0</v>
      </c>
      <c r="U93" s="177"/>
      <c r="V93" s="124">
        <f>IF(ISNA(VLOOKUP($D93,'Overall Individual'!$B$2:$L$195,11,FALSE)),0,VLOOKUP($D93,'Overall Individual'!$B$2:$L$195,11,FALSE))</f>
        <v>0</v>
      </c>
      <c r="W93" s="177"/>
      <c r="X93" s="124">
        <f>IF(ISNA(VLOOKUP($D93,'Overall Individual'!$B$2:$M$195,12,FALSE)),0,VLOOKUP($D93,'Overall Individual'!$B$2:$M$195,12,FALSE))</f>
        <v>0</v>
      </c>
      <c r="Y93" s="177"/>
      <c r="Z93" s="124">
        <f>IF(ISNA(VLOOKUP($D93,'Overall Individual'!$B$2:$N$195,13,FALSE)),0,VLOOKUP($D93,'Overall Individual'!$B$2:$N$195,13,FALSE))</f>
        <v>0</v>
      </c>
      <c r="AA93" s="177"/>
      <c r="AC93" s="123"/>
      <c r="AD93" s="123"/>
      <c r="AE93" s="123"/>
    </row>
    <row r="94" spans="1:31" ht="12.75" customHeight="1">
      <c r="A94" s="173"/>
      <c r="B94" s="180"/>
      <c r="C94" s="180"/>
      <c r="D94" s="117" t="s">
        <v>8</v>
      </c>
      <c r="E94" s="118">
        <f>VLOOKUP(D94,Runners!A$1:B$158,2,FALSE)</f>
        <v>130000</v>
      </c>
      <c r="F94" s="183"/>
      <c r="G94" s="186"/>
      <c r="H94" s="128">
        <f>IF(ISNA(VLOOKUP($D94,'Overall Individual'!$B$2:$J$195,4,FALSE)),0,VLOOKUP($D94,'Overall Individual'!$B$2:$J$195,4,FALSE))</f>
        <v>0</v>
      </c>
      <c r="I94" s="177"/>
      <c r="J94" s="124">
        <f>IF(ISNA(VLOOKUP($D94,'Overall Individual'!$B$2:$J$195,5,FALSE)),0,VLOOKUP($D94,'Overall Individual'!$B$2:$J$195,5,FALSE))</f>
        <v>0</v>
      </c>
      <c r="K94" s="177"/>
      <c r="L94" s="124">
        <f>IF(ISNA(VLOOKUP($D94,'Overall Individual'!$B$2:$J$195,6,FALSE)),0,VLOOKUP($D94,'Overall Individual'!$B$2:$J$195,6,FALSE))</f>
        <v>0</v>
      </c>
      <c r="M94" s="177"/>
      <c r="N94" s="125">
        <f>IF(ISNA(VLOOKUP($D94,'Overall Individual'!$B$2:$J$195,7,FALSE)),0,VLOOKUP($D94,'Overall Individual'!$B$2:$J$195,7,FALSE))</f>
        <v>0</v>
      </c>
      <c r="O94" s="189"/>
      <c r="P94" s="126">
        <f>IF(ISNA(VLOOKUP($D94,'Overall Individual'!$B$2:$J$195,8,FALSE)),0,VLOOKUP($D94,'Overall Individual'!$B$2:$J$195,8,FALSE))</f>
        <v>0</v>
      </c>
      <c r="Q94" s="177"/>
      <c r="R94" s="127">
        <f>IF(ISNA(VLOOKUP($D94,'Overall Individual'!$B$2:$J$195,9,FALSE)),0,VLOOKUP($D94,'Overall Individual'!$B$2:$J$195,9,FALSE))</f>
        <v>0</v>
      </c>
      <c r="S94" s="177"/>
      <c r="T94" s="128">
        <f>IF(ISNA(VLOOKUP($D94,'Overall Individual'!$B$2:$K$195,10,FALSE)),0,VLOOKUP($D94,'Overall Individual'!$B$2:$K$195,10,FALSE))</f>
        <v>0</v>
      </c>
      <c r="U94" s="177"/>
      <c r="V94" s="124">
        <f>IF(ISNA(VLOOKUP($D94,'Overall Individual'!$B$2:$L$195,11,FALSE)),0,VLOOKUP($D94,'Overall Individual'!$B$2:$L$195,11,FALSE))</f>
        <v>0</v>
      </c>
      <c r="W94" s="177"/>
      <c r="X94" s="124">
        <f>IF(ISNA(VLOOKUP($D94,'Overall Individual'!$B$2:$M$195,12,FALSE)),0,VLOOKUP($D94,'Overall Individual'!$B$2:$M$195,12,FALSE))</f>
        <v>0</v>
      </c>
      <c r="Y94" s="177"/>
      <c r="Z94" s="124">
        <f>IF(ISNA(VLOOKUP($D94,'Overall Individual'!$B$2:$N$195,13,FALSE)),0,VLOOKUP($D94,'Overall Individual'!$B$2:$N$195,13,FALSE))</f>
        <v>0</v>
      </c>
      <c r="AA94" s="177"/>
      <c r="AC94" s="123"/>
      <c r="AD94" s="123"/>
      <c r="AE94" s="123"/>
    </row>
    <row r="95" spans="1:31" ht="12.75" customHeight="1">
      <c r="A95" s="173"/>
      <c r="B95" s="180"/>
      <c r="C95" s="180"/>
      <c r="D95" s="117" t="s">
        <v>195</v>
      </c>
      <c r="E95" s="118">
        <f>VLOOKUP(D95,Runners!A$1:B$158,2,FALSE)</f>
        <v>140000</v>
      </c>
      <c r="F95" s="183"/>
      <c r="G95" s="186"/>
      <c r="H95" s="128">
        <f>IF(ISNA(VLOOKUP($D95,'Overall Individual'!$B$2:$J$195,4,FALSE)),0,VLOOKUP($D95,'Overall Individual'!$B$2:$J$195,4,FALSE))</f>
        <v>0</v>
      </c>
      <c r="I95" s="177"/>
      <c r="J95" s="124">
        <f>IF(ISNA(VLOOKUP($D95,'Overall Individual'!$B$2:$J$195,5,FALSE)),0,VLOOKUP($D95,'Overall Individual'!$B$2:$J$195,5,FALSE))</f>
        <v>0</v>
      </c>
      <c r="K95" s="177"/>
      <c r="L95" s="124">
        <f>IF(ISNA(VLOOKUP($D95,'Overall Individual'!$B$2:$J$195,6,FALSE)),0,VLOOKUP($D95,'Overall Individual'!$B$2:$J$195,6,FALSE))</f>
        <v>0</v>
      </c>
      <c r="M95" s="177"/>
      <c r="N95" s="125">
        <f>IF(ISNA(VLOOKUP($D95,'Overall Individual'!$B$2:$J$195,7,FALSE)),0,VLOOKUP($D95,'Overall Individual'!$B$2:$J$195,7,FALSE))</f>
        <v>0</v>
      </c>
      <c r="O95" s="189"/>
      <c r="P95" s="126">
        <f>IF(ISNA(VLOOKUP($D95,'Overall Individual'!$B$2:$J$195,8,FALSE)),0,VLOOKUP($D95,'Overall Individual'!$B$2:$J$195,8,FALSE))</f>
        <v>0</v>
      </c>
      <c r="Q95" s="177"/>
      <c r="R95" s="127">
        <f>IF(ISNA(VLOOKUP($D95,'Overall Individual'!$B$2:$J$195,9,FALSE)),0,VLOOKUP($D95,'Overall Individual'!$B$2:$J$195,9,FALSE))</f>
        <v>0</v>
      </c>
      <c r="S95" s="177"/>
      <c r="T95" s="128">
        <f>IF(ISNA(VLOOKUP($D95,'Overall Individual'!$B$2:$K$195,10,FALSE)),0,VLOOKUP($D95,'Overall Individual'!$B$2:$K$195,10,FALSE))</f>
        <v>0</v>
      </c>
      <c r="U95" s="177"/>
      <c r="V95" s="124">
        <f>IF(ISNA(VLOOKUP($D95,'Overall Individual'!$B$2:$L$195,11,FALSE)),0,VLOOKUP($D95,'Overall Individual'!$B$2:$L$195,11,FALSE))</f>
        <v>0</v>
      </c>
      <c r="W95" s="177"/>
      <c r="X95" s="124">
        <f>IF(ISNA(VLOOKUP($D95,'Overall Individual'!$B$2:$M$195,12,FALSE)),0,VLOOKUP($D95,'Overall Individual'!$B$2:$M$195,12,FALSE))</f>
        <v>0</v>
      </c>
      <c r="Y95" s="177"/>
      <c r="Z95" s="124">
        <f>IF(ISNA(VLOOKUP($D95,'Overall Individual'!$B$2:$N$195,13,FALSE)),0,VLOOKUP($D95,'Overall Individual'!$B$2:$N$195,13,FALSE))</f>
        <v>0</v>
      </c>
      <c r="AA95" s="177"/>
      <c r="AC95" s="123"/>
      <c r="AD95" s="123"/>
      <c r="AE95" s="123"/>
    </row>
    <row r="96" spans="1:31" ht="12.75" customHeight="1" thickBot="1">
      <c r="A96" s="173"/>
      <c r="B96" s="181"/>
      <c r="C96" s="181"/>
      <c r="D96" s="138" t="s">
        <v>135</v>
      </c>
      <c r="E96" s="118">
        <f>VLOOKUP(D96,Runners!A$1:B$158,2,FALSE)</f>
        <v>250000</v>
      </c>
      <c r="F96" s="184"/>
      <c r="G96" s="187"/>
      <c r="H96" s="135">
        <f>IF(ISNA(VLOOKUP($D96,'Overall Individual'!$B$2:$J$195,4,FALSE)),0,VLOOKUP($D96,'Overall Individual'!$B$2:$J$195,4,FALSE))</f>
        <v>0</v>
      </c>
      <c r="I96" s="178"/>
      <c r="J96" s="131">
        <f>IF(ISNA(VLOOKUP($D96,'Overall Individual'!$B$2:$J$195,5,FALSE)),0,VLOOKUP($D96,'Overall Individual'!$B$2:$J$195,5,FALSE))</f>
        <v>0</v>
      </c>
      <c r="K96" s="178"/>
      <c r="L96" s="131">
        <f>IF(ISNA(VLOOKUP($D96,'Overall Individual'!$B$2:$J$195,6,FALSE)),0,VLOOKUP($D96,'Overall Individual'!$B$2:$J$195,6,FALSE))</f>
        <v>0</v>
      </c>
      <c r="M96" s="178"/>
      <c r="N96" s="132">
        <f>IF(ISNA(VLOOKUP($D96,'Overall Individual'!$B$2:$J$195,7,FALSE)),0,VLOOKUP($D96,'Overall Individual'!$B$2:$J$195,7,FALSE))</f>
        <v>0</v>
      </c>
      <c r="O96" s="190"/>
      <c r="P96" s="133">
        <f>IF(ISNA(VLOOKUP($D96,'Overall Individual'!$B$2:$J$195,8,FALSE)),0,VLOOKUP($D96,'Overall Individual'!$B$2:$J$195,8,FALSE))</f>
        <v>0</v>
      </c>
      <c r="Q96" s="178"/>
      <c r="R96" s="134">
        <f>IF(ISNA(VLOOKUP($D96,'Overall Individual'!$B$2:$J$195,9,FALSE)),0,VLOOKUP($D96,'Overall Individual'!$B$2:$J$195,9,FALSE))</f>
        <v>0</v>
      </c>
      <c r="S96" s="178"/>
      <c r="T96" s="135">
        <f>IF(ISNA(VLOOKUP($D96,'Overall Individual'!$B$2:$K$195,10,FALSE)),0,VLOOKUP($D96,'Overall Individual'!$B$2:$K$195,10,FALSE))</f>
        <v>0</v>
      </c>
      <c r="U96" s="178"/>
      <c r="V96" s="131">
        <f>IF(ISNA(VLOOKUP($D96,'Overall Individual'!$B$2:$L$195,11,FALSE)),0,VLOOKUP($D96,'Overall Individual'!$B$2:$L$195,11,FALSE))</f>
        <v>0</v>
      </c>
      <c r="W96" s="178"/>
      <c r="X96" s="131">
        <f>IF(ISNA(VLOOKUP($D96,'Overall Individual'!$B$2:$M$195,12,FALSE)),0,VLOOKUP($D96,'Overall Individual'!$B$2:$M$195,12,FALSE))</f>
        <v>0</v>
      </c>
      <c r="Y96" s="178"/>
      <c r="Z96" s="131">
        <f>IF(ISNA(VLOOKUP($D96,'Overall Individual'!$B$2:$N$195,13,FALSE)),0,VLOOKUP($D96,'Overall Individual'!$B$2:$N$195,13,FALSE))</f>
        <v>0</v>
      </c>
      <c r="AA96" s="178"/>
      <c r="AC96" s="123"/>
      <c r="AD96" s="123"/>
      <c r="AE96" s="123"/>
    </row>
    <row r="97" spans="1:31" ht="12.75" customHeight="1" thickTop="1">
      <c r="A97" s="173">
        <v>20</v>
      </c>
      <c r="B97" s="179" t="s">
        <v>240</v>
      </c>
      <c r="C97" s="179" t="s">
        <v>21</v>
      </c>
      <c r="D97" s="117" t="s">
        <v>184</v>
      </c>
      <c r="E97" s="118">
        <f>VLOOKUP(D97,Runners!A$1:B$158,2,FALSE)</f>
        <v>235000</v>
      </c>
      <c r="F97" s="182">
        <f>SUM(E97:E101)</f>
        <v>990000</v>
      </c>
      <c r="G97" s="185">
        <v>3</v>
      </c>
      <c r="H97" s="121">
        <f>IF(ISNA(VLOOKUP($D97,'Overall Individual'!$B$2:$J$195,4,FALSE)),0,VLOOKUP($D97,'Overall Individual'!$B$2:$J$195,4,FALSE))</f>
        <v>89</v>
      </c>
      <c r="I97" s="176">
        <f>SUM(H97:H101)</f>
        <v>295</v>
      </c>
      <c r="J97" s="120">
        <f>IF(ISNA(VLOOKUP($D97,'Overall Individual'!$B$2:$J$195,5,FALSE)),0,VLOOKUP($D97,'Overall Individual'!$B$2:$J$195,5,FALSE))</f>
        <v>0</v>
      </c>
      <c r="K97" s="176">
        <f>SUM(J97:J101)</f>
        <v>0</v>
      </c>
      <c r="L97" s="120">
        <f>IF(ISNA(VLOOKUP($D97,'Overall Individual'!$B$2:$J$195,6,FALSE)),0,VLOOKUP($D97,'Overall Individual'!$B$2:$J$195,6,FALSE))</f>
        <v>0</v>
      </c>
      <c r="M97" s="176">
        <f>SUM(L97:L101)</f>
        <v>0</v>
      </c>
      <c r="N97" s="137">
        <f>IF(ISNA(VLOOKUP($D97,'Overall Individual'!$B$2:$J$195,7,FALSE)),0,VLOOKUP($D97,'Overall Individual'!$B$2:$J$195,7,FALSE))</f>
        <v>0</v>
      </c>
      <c r="O97" s="188">
        <f>SUM(N97:N101)</f>
        <v>0</v>
      </c>
      <c r="P97" s="120">
        <f>IF(ISNA(VLOOKUP($D97,'Overall Individual'!$B$2:$J$195,8,FALSE)),0,VLOOKUP($D97,'Overall Individual'!$B$2:$J$195,8,FALSE))</f>
        <v>0</v>
      </c>
      <c r="Q97" s="176">
        <f>SUM(P97:P101)</f>
        <v>0</v>
      </c>
      <c r="R97" s="119">
        <f>IF(ISNA(VLOOKUP($D97,'Overall Individual'!$B$2:$J$195,9,FALSE)),0,VLOOKUP($D97,'Overall Individual'!$B$2:$J$195,9,FALSE))</f>
        <v>0</v>
      </c>
      <c r="S97" s="176">
        <f>SUM(R97:R101)</f>
        <v>0</v>
      </c>
      <c r="T97" s="121">
        <f>IF(ISNA(VLOOKUP($D97,'Overall Individual'!$B$2:$K$195,10,FALSE)),0,VLOOKUP($D97,'Overall Individual'!$B$2:$K$195,10,FALSE))</f>
        <v>0</v>
      </c>
      <c r="U97" s="176">
        <f>SUM(T97:T101)</f>
        <v>0</v>
      </c>
      <c r="V97" s="120">
        <f>IF(ISNA(VLOOKUP($D97,'Overall Individual'!$B$2:$L$195,11,FALSE)),0,VLOOKUP($D97,'Overall Individual'!$B$2:$L$195,11,FALSE))</f>
        <v>0</v>
      </c>
      <c r="W97" s="176">
        <f>SUM(V97:V101)</f>
        <v>0</v>
      </c>
      <c r="X97" s="120">
        <f>IF(ISNA(VLOOKUP($D97,'Overall Individual'!$B$2:$M$195,12,FALSE)),0,VLOOKUP($D97,'Overall Individual'!$B$2:$M$195,12,FALSE))</f>
        <v>0</v>
      </c>
      <c r="Y97" s="176">
        <f>SUM(X97:X101)</f>
        <v>0</v>
      </c>
      <c r="Z97" s="120">
        <f>IF(ISNA(VLOOKUP($D97,'Overall Individual'!$B$2:$N$195,13,FALSE)),0,VLOOKUP($D97,'Overall Individual'!$B$2:$N$195,13,FALSE))</f>
        <v>0</v>
      </c>
      <c r="AA97" s="176">
        <f>SUM(Z97:Z101)</f>
        <v>0</v>
      </c>
      <c r="AC97" s="123"/>
      <c r="AD97" s="123"/>
      <c r="AE97" s="123"/>
    </row>
    <row r="98" spans="1:31" ht="12.75" customHeight="1">
      <c r="A98" s="173"/>
      <c r="B98" s="180"/>
      <c r="C98" s="180"/>
      <c r="D98" s="117" t="s">
        <v>155</v>
      </c>
      <c r="E98" s="118">
        <f>VLOOKUP(D98,Runners!A$1:B$158,2,FALSE)</f>
        <v>225000</v>
      </c>
      <c r="F98" s="183"/>
      <c r="G98" s="186"/>
      <c r="H98" s="128">
        <f>IF(ISNA(VLOOKUP($D98,'Overall Individual'!$B$2:$J$195,4,FALSE)),0,VLOOKUP($D98,'Overall Individual'!$B$2:$J$195,4,FALSE))</f>
        <v>60</v>
      </c>
      <c r="I98" s="177"/>
      <c r="J98" s="124">
        <f>IF(ISNA(VLOOKUP($D98,'Overall Individual'!$B$2:$J$195,5,FALSE)),0,VLOOKUP($D98,'Overall Individual'!$B$2:$J$195,5,FALSE))</f>
        <v>0</v>
      </c>
      <c r="K98" s="177"/>
      <c r="L98" s="124">
        <f>IF(ISNA(VLOOKUP($D98,'Overall Individual'!$B$2:$J$195,6,FALSE)),0,VLOOKUP($D98,'Overall Individual'!$B$2:$J$195,6,FALSE))</f>
        <v>0</v>
      </c>
      <c r="M98" s="177"/>
      <c r="N98" s="125">
        <f>IF(ISNA(VLOOKUP($D98,'Overall Individual'!$B$2:$J$195,7,FALSE)),0,VLOOKUP($D98,'Overall Individual'!$B$2:$J$195,7,FALSE))</f>
        <v>0</v>
      </c>
      <c r="O98" s="189"/>
      <c r="P98" s="126">
        <f>IF(ISNA(VLOOKUP($D98,'Overall Individual'!$B$2:$J$195,8,FALSE)),0,VLOOKUP($D98,'Overall Individual'!$B$2:$J$195,8,FALSE))</f>
        <v>0</v>
      </c>
      <c r="Q98" s="177"/>
      <c r="R98" s="127">
        <f>IF(ISNA(VLOOKUP($D98,'Overall Individual'!$B$2:$J$195,9,FALSE)),0,VLOOKUP($D98,'Overall Individual'!$B$2:$J$195,9,FALSE))</f>
        <v>0</v>
      </c>
      <c r="S98" s="177"/>
      <c r="T98" s="128">
        <f>IF(ISNA(VLOOKUP($D98,'Overall Individual'!$B$2:$K$195,10,FALSE)),0,VLOOKUP($D98,'Overall Individual'!$B$2:$K$195,10,FALSE))</f>
        <v>0</v>
      </c>
      <c r="U98" s="177"/>
      <c r="V98" s="124">
        <f>IF(ISNA(VLOOKUP($D98,'Overall Individual'!$B$2:$L$195,11,FALSE)),0,VLOOKUP($D98,'Overall Individual'!$B$2:$L$195,11,FALSE))</f>
        <v>0</v>
      </c>
      <c r="W98" s="177"/>
      <c r="X98" s="124">
        <f>IF(ISNA(VLOOKUP($D98,'Overall Individual'!$B$2:$M$195,12,FALSE)),0,VLOOKUP($D98,'Overall Individual'!$B$2:$M$195,12,FALSE))</f>
        <v>0</v>
      </c>
      <c r="Y98" s="177"/>
      <c r="Z98" s="124">
        <f>IF(ISNA(VLOOKUP($D98,'Overall Individual'!$B$2:$N$195,13,FALSE)),0,VLOOKUP($D98,'Overall Individual'!$B$2:$N$195,13,FALSE))</f>
        <v>0</v>
      </c>
      <c r="AA98" s="177"/>
      <c r="AC98" s="123"/>
      <c r="AD98" s="123"/>
      <c r="AE98" s="123"/>
    </row>
    <row r="99" spans="1:31" ht="12.75" customHeight="1">
      <c r="A99" s="173"/>
      <c r="B99" s="180"/>
      <c r="C99" s="180"/>
      <c r="D99" s="117" t="s">
        <v>140</v>
      </c>
      <c r="E99" s="118">
        <f>VLOOKUP(D99,Runners!A$1:B$158,2,FALSE)</f>
        <v>200000</v>
      </c>
      <c r="F99" s="183"/>
      <c r="G99" s="186"/>
      <c r="H99" s="128">
        <f>IF(ISNA(VLOOKUP($D99,'Overall Individual'!$B$2:$J$195,4,FALSE)),0,VLOOKUP($D99,'Overall Individual'!$B$2:$J$195,4,FALSE))</f>
        <v>53</v>
      </c>
      <c r="I99" s="177"/>
      <c r="J99" s="124">
        <f>IF(ISNA(VLOOKUP($D99,'Overall Individual'!$B$2:$J$195,5,FALSE)),0,VLOOKUP($D99,'Overall Individual'!$B$2:$J$195,5,FALSE))</f>
        <v>0</v>
      </c>
      <c r="K99" s="177"/>
      <c r="L99" s="124">
        <f>IF(ISNA(VLOOKUP($D99,'Overall Individual'!$B$2:$J$195,6,FALSE)),0,VLOOKUP($D99,'Overall Individual'!$B$2:$J$195,6,FALSE))</f>
        <v>0</v>
      </c>
      <c r="M99" s="177"/>
      <c r="N99" s="125">
        <f>IF(ISNA(VLOOKUP($D99,'Overall Individual'!$B$2:$J$195,7,FALSE)),0,VLOOKUP($D99,'Overall Individual'!$B$2:$J$195,7,FALSE))</f>
        <v>0</v>
      </c>
      <c r="O99" s="189"/>
      <c r="P99" s="126">
        <f>IF(ISNA(VLOOKUP($D99,'Overall Individual'!$B$2:$J$195,8,FALSE)),0,VLOOKUP($D99,'Overall Individual'!$B$2:$J$195,8,FALSE))</f>
        <v>0</v>
      </c>
      <c r="Q99" s="177"/>
      <c r="R99" s="127">
        <f>IF(ISNA(VLOOKUP($D99,'Overall Individual'!$B$2:$J$195,9,FALSE)),0,VLOOKUP($D99,'Overall Individual'!$B$2:$J$195,9,FALSE))</f>
        <v>0</v>
      </c>
      <c r="S99" s="177"/>
      <c r="T99" s="128">
        <f>IF(ISNA(VLOOKUP($D99,'Overall Individual'!$B$2:$K$195,10,FALSE)),0,VLOOKUP($D99,'Overall Individual'!$B$2:$K$195,10,FALSE))</f>
        <v>0</v>
      </c>
      <c r="U99" s="177"/>
      <c r="V99" s="124">
        <f>IF(ISNA(VLOOKUP($D99,'Overall Individual'!$B$2:$L$195,11,FALSE)),0,VLOOKUP($D99,'Overall Individual'!$B$2:$L$195,11,FALSE))</f>
        <v>0</v>
      </c>
      <c r="W99" s="177"/>
      <c r="X99" s="124">
        <f>IF(ISNA(VLOOKUP($D99,'Overall Individual'!$B$2:$M$195,12,FALSE)),0,VLOOKUP($D99,'Overall Individual'!$B$2:$M$195,12,FALSE))</f>
        <v>0</v>
      </c>
      <c r="Y99" s="177"/>
      <c r="Z99" s="124">
        <f>IF(ISNA(VLOOKUP($D99,'Overall Individual'!$B$2:$N$195,13,FALSE)),0,VLOOKUP($D99,'Overall Individual'!$B$2:$N$195,13,FALSE))</f>
        <v>0</v>
      </c>
      <c r="AA99" s="177"/>
      <c r="AC99" s="123"/>
      <c r="AD99" s="123"/>
      <c r="AE99" s="123"/>
    </row>
    <row r="100" spans="1:31" ht="12.75" customHeight="1">
      <c r="A100" s="173"/>
      <c r="B100" s="180"/>
      <c r="C100" s="180"/>
      <c r="D100" s="117" t="s">
        <v>104</v>
      </c>
      <c r="E100" s="118">
        <f>VLOOKUP(D100,Runners!A$1:B$158,2,FALSE)</f>
        <v>200000</v>
      </c>
      <c r="F100" s="183"/>
      <c r="G100" s="186"/>
      <c r="H100" s="128">
        <f>IF(ISNA(VLOOKUP($D100,'Overall Individual'!$B$2:$J$195,4,FALSE)),0,VLOOKUP($D100,'Overall Individual'!$B$2:$J$195,4,FALSE))</f>
        <v>45</v>
      </c>
      <c r="I100" s="177"/>
      <c r="J100" s="124">
        <f>IF(ISNA(VLOOKUP($D100,'Overall Individual'!$B$2:$J$195,5,FALSE)),0,VLOOKUP($D100,'Overall Individual'!$B$2:$J$195,5,FALSE))</f>
        <v>0</v>
      </c>
      <c r="K100" s="177"/>
      <c r="L100" s="124">
        <f>IF(ISNA(VLOOKUP($D100,'Overall Individual'!$B$2:$J$195,6,FALSE)),0,VLOOKUP($D100,'Overall Individual'!$B$2:$J$195,6,FALSE))</f>
        <v>0</v>
      </c>
      <c r="M100" s="177"/>
      <c r="N100" s="125">
        <f>IF(ISNA(VLOOKUP($D100,'Overall Individual'!$B$2:$J$195,7,FALSE)),0,VLOOKUP($D100,'Overall Individual'!$B$2:$J$195,7,FALSE))</f>
        <v>0</v>
      </c>
      <c r="O100" s="189"/>
      <c r="P100" s="126">
        <f>IF(ISNA(VLOOKUP($D100,'Overall Individual'!$B$2:$J$195,8,FALSE)),0,VLOOKUP($D100,'Overall Individual'!$B$2:$J$195,8,FALSE))</f>
        <v>0</v>
      </c>
      <c r="Q100" s="177"/>
      <c r="R100" s="127">
        <f>IF(ISNA(VLOOKUP($D100,'Overall Individual'!$B$2:$J$195,9,FALSE)),0,VLOOKUP($D100,'Overall Individual'!$B$2:$J$195,9,FALSE))</f>
        <v>0</v>
      </c>
      <c r="S100" s="177"/>
      <c r="T100" s="128">
        <f>IF(ISNA(VLOOKUP($D100,'Overall Individual'!$B$2:$K$195,10,FALSE)),0,VLOOKUP($D100,'Overall Individual'!$B$2:$K$195,10,FALSE))</f>
        <v>0</v>
      </c>
      <c r="U100" s="177"/>
      <c r="V100" s="124">
        <f>IF(ISNA(VLOOKUP($D100,'Overall Individual'!$B$2:$L$195,11,FALSE)),0,VLOOKUP($D100,'Overall Individual'!$B$2:$L$195,11,FALSE))</f>
        <v>0</v>
      </c>
      <c r="W100" s="177"/>
      <c r="X100" s="124">
        <f>IF(ISNA(VLOOKUP($D100,'Overall Individual'!$B$2:$M$195,12,FALSE)),0,VLOOKUP($D100,'Overall Individual'!$B$2:$M$195,12,FALSE))</f>
        <v>0</v>
      </c>
      <c r="Y100" s="177"/>
      <c r="Z100" s="124">
        <f>IF(ISNA(VLOOKUP($D100,'Overall Individual'!$B$2:$N$195,13,FALSE)),0,VLOOKUP($D100,'Overall Individual'!$B$2:$N$195,13,FALSE))</f>
        <v>0</v>
      </c>
      <c r="AA100" s="177"/>
      <c r="AC100" s="123"/>
      <c r="AD100" s="129"/>
      <c r="AE100" s="123"/>
    </row>
    <row r="101" spans="1:31" ht="12.75" customHeight="1" thickBot="1">
      <c r="A101" s="173"/>
      <c r="B101" s="181"/>
      <c r="C101" s="181"/>
      <c r="D101" s="117" t="s">
        <v>201</v>
      </c>
      <c r="E101" s="118">
        <f>VLOOKUP(D101,Runners!A$1:B$158,2,FALSE)</f>
        <v>130000</v>
      </c>
      <c r="F101" s="184"/>
      <c r="G101" s="187"/>
      <c r="H101" s="135">
        <f>IF(ISNA(VLOOKUP($D101,'Overall Individual'!$B$2:$J$195,4,FALSE)),0,VLOOKUP($D101,'Overall Individual'!$B$2:$J$195,4,FALSE))</f>
        <v>48</v>
      </c>
      <c r="I101" s="178"/>
      <c r="J101" s="131">
        <f>IF(ISNA(VLOOKUP($D101,'Overall Individual'!$B$2:$J$195,5,FALSE)),0,VLOOKUP($D101,'Overall Individual'!$B$2:$J$195,5,FALSE))</f>
        <v>0</v>
      </c>
      <c r="K101" s="178"/>
      <c r="L101" s="131">
        <f>IF(ISNA(VLOOKUP($D101,'Overall Individual'!$B$2:$J$195,6,FALSE)),0,VLOOKUP($D101,'Overall Individual'!$B$2:$J$195,6,FALSE))</f>
        <v>0</v>
      </c>
      <c r="M101" s="178"/>
      <c r="N101" s="132">
        <f>IF(ISNA(VLOOKUP($D101,'Overall Individual'!$B$2:$J$195,7,FALSE)),0,VLOOKUP($D101,'Overall Individual'!$B$2:$J$195,7,FALSE))</f>
        <v>0</v>
      </c>
      <c r="O101" s="190"/>
      <c r="P101" s="133">
        <f>IF(ISNA(VLOOKUP($D101,'Overall Individual'!$B$2:$J$195,8,FALSE)),0,VLOOKUP($D101,'Overall Individual'!$B$2:$J$195,8,FALSE))</f>
        <v>0</v>
      </c>
      <c r="Q101" s="178"/>
      <c r="R101" s="134">
        <f>IF(ISNA(VLOOKUP($D101,'Overall Individual'!$B$2:$J$195,9,FALSE)),0,VLOOKUP($D101,'Overall Individual'!$B$2:$J$195,9,FALSE))</f>
        <v>0</v>
      </c>
      <c r="S101" s="178"/>
      <c r="T101" s="135">
        <f>IF(ISNA(VLOOKUP($D101,'Overall Individual'!$B$2:$K$195,10,FALSE)),0,VLOOKUP($D101,'Overall Individual'!$B$2:$K$195,10,FALSE))</f>
        <v>0</v>
      </c>
      <c r="U101" s="178"/>
      <c r="V101" s="131">
        <f>IF(ISNA(VLOOKUP($D101,'Overall Individual'!$B$2:$L$195,11,FALSE)),0,VLOOKUP($D101,'Overall Individual'!$B$2:$L$195,11,FALSE))</f>
        <v>0</v>
      </c>
      <c r="W101" s="178"/>
      <c r="X101" s="131">
        <f>IF(ISNA(VLOOKUP($D101,'Overall Individual'!$B$2:$M$195,12,FALSE)),0,VLOOKUP($D101,'Overall Individual'!$B$2:$M$195,12,FALSE))</f>
        <v>0</v>
      </c>
      <c r="Y101" s="178"/>
      <c r="Z101" s="131">
        <f>IF(ISNA(VLOOKUP($D101,'Overall Individual'!$B$2:$N$195,13,FALSE)),0,VLOOKUP($D101,'Overall Individual'!$B$2:$N$195,13,FALSE))</f>
        <v>0</v>
      </c>
      <c r="AA101" s="178"/>
      <c r="AC101" s="123"/>
      <c r="AD101" s="123"/>
      <c r="AE101" s="123"/>
    </row>
    <row r="102" spans="1:31" ht="12.75" customHeight="1" thickTop="1">
      <c r="A102" s="173">
        <v>21</v>
      </c>
      <c r="B102" s="179" t="s">
        <v>245</v>
      </c>
      <c r="C102" s="179" t="s">
        <v>13</v>
      </c>
      <c r="D102" s="136" t="s">
        <v>6</v>
      </c>
      <c r="E102" s="118">
        <f>VLOOKUP(D102,Runners!A$1:B$158,2,FALSE)</f>
        <v>240000</v>
      </c>
      <c r="F102" s="182">
        <f>SUM(E102:E106)</f>
        <v>990000</v>
      </c>
      <c r="G102" s="185">
        <v>3</v>
      </c>
      <c r="H102" s="121">
        <f>IF(ISNA(VLOOKUP($D102,'Overall Individual'!$B$2:$J$195,4,FALSE)),0,VLOOKUP($D102,'Overall Individual'!$B$2:$J$195,4,FALSE))</f>
        <v>87</v>
      </c>
      <c r="I102" s="176">
        <f>SUM(H102:H106)</f>
        <v>329</v>
      </c>
      <c r="J102" s="120">
        <f>IF(ISNA(VLOOKUP($D102,'Overall Individual'!$B$2:$J$195,5,FALSE)),0,VLOOKUP($D102,'Overall Individual'!$B$2:$J$195,5,FALSE))</f>
        <v>0</v>
      </c>
      <c r="K102" s="176">
        <f>SUM(J102:J106)</f>
        <v>0</v>
      </c>
      <c r="L102" s="120">
        <f>IF(ISNA(VLOOKUP($D102,'Overall Individual'!$B$2:$J$195,6,FALSE)),0,VLOOKUP($D102,'Overall Individual'!$B$2:$J$195,6,FALSE))</f>
        <v>0</v>
      </c>
      <c r="M102" s="176">
        <f>SUM(L102:L106)</f>
        <v>0</v>
      </c>
      <c r="N102" s="137">
        <f>IF(ISNA(VLOOKUP($D102,'Overall Individual'!$B$2:$J$195,7,FALSE)),0,VLOOKUP($D102,'Overall Individual'!$B$2:$J$195,7,FALSE))</f>
        <v>0</v>
      </c>
      <c r="O102" s="188">
        <f>SUM(N102:N106)</f>
        <v>0</v>
      </c>
      <c r="P102" s="120">
        <f>IF(ISNA(VLOOKUP($D102,'Overall Individual'!$B$2:$J$195,8,FALSE)),0,VLOOKUP($D102,'Overall Individual'!$B$2:$J$195,8,FALSE))</f>
        <v>0</v>
      </c>
      <c r="Q102" s="176">
        <f>SUM(P102:P106)</f>
        <v>0</v>
      </c>
      <c r="R102" s="119">
        <f>IF(ISNA(VLOOKUP($D102,'Overall Individual'!$B$2:$J$195,9,FALSE)),0,VLOOKUP($D102,'Overall Individual'!$B$2:$J$195,9,FALSE))</f>
        <v>0</v>
      </c>
      <c r="S102" s="176">
        <f>SUM(R102:R106)</f>
        <v>0</v>
      </c>
      <c r="T102" s="121">
        <f>IF(ISNA(VLOOKUP($D102,'Overall Individual'!$B$2:$K$195,10,FALSE)),0,VLOOKUP($D102,'Overall Individual'!$B$2:$K$195,10,FALSE))</f>
        <v>0</v>
      </c>
      <c r="U102" s="176">
        <f>SUM(T102:T106)</f>
        <v>0</v>
      </c>
      <c r="V102" s="120">
        <f>IF(ISNA(VLOOKUP($D102,'Overall Individual'!$B$2:$L$195,11,FALSE)),0,VLOOKUP($D102,'Overall Individual'!$B$2:$L$195,11,FALSE))</f>
        <v>0</v>
      </c>
      <c r="W102" s="176">
        <f>SUM(V102:V106)</f>
        <v>0</v>
      </c>
      <c r="X102" s="120">
        <f>IF(ISNA(VLOOKUP($D102,'Overall Individual'!$B$2:$M$195,12,FALSE)),0,VLOOKUP($D102,'Overall Individual'!$B$2:$M$195,12,FALSE))</f>
        <v>0</v>
      </c>
      <c r="Y102" s="176">
        <f>SUM(X102:X106)</f>
        <v>0</v>
      </c>
      <c r="Z102" s="120">
        <f>IF(ISNA(VLOOKUP($D102,'Overall Individual'!$B$2:$N$195,13,FALSE)),0,VLOOKUP($D102,'Overall Individual'!$B$2:$N$195,13,FALSE))</f>
        <v>0</v>
      </c>
      <c r="AA102" s="176">
        <f>SUM(Z102:Z106)</f>
        <v>0</v>
      </c>
      <c r="AC102" s="123"/>
      <c r="AD102" s="123"/>
      <c r="AE102" s="123"/>
    </row>
    <row r="103" spans="1:31" ht="12.75" customHeight="1">
      <c r="A103" s="173"/>
      <c r="B103" s="180"/>
      <c r="C103" s="180"/>
      <c r="D103" s="117" t="s">
        <v>205</v>
      </c>
      <c r="E103" s="118">
        <f>VLOOKUP(D103,Runners!A$1:B$158,2,FALSE)</f>
        <v>135000</v>
      </c>
      <c r="F103" s="183"/>
      <c r="G103" s="186"/>
      <c r="H103" s="128">
        <f>IF(ISNA(VLOOKUP($D103,'Overall Individual'!$B$2:$J$195,4,FALSE)),0,VLOOKUP($D103,'Overall Individual'!$B$2:$J$195,4,FALSE))</f>
        <v>64</v>
      </c>
      <c r="I103" s="177"/>
      <c r="J103" s="124">
        <f>IF(ISNA(VLOOKUP($D103,'Overall Individual'!$B$2:$J$195,5,FALSE)),0,VLOOKUP($D103,'Overall Individual'!$B$2:$J$195,5,FALSE))</f>
        <v>0</v>
      </c>
      <c r="K103" s="177"/>
      <c r="L103" s="124">
        <f>IF(ISNA(VLOOKUP($D103,'Overall Individual'!$B$2:$J$195,6,FALSE)),0,VLOOKUP($D103,'Overall Individual'!$B$2:$J$195,6,FALSE))</f>
        <v>0</v>
      </c>
      <c r="M103" s="177"/>
      <c r="N103" s="125">
        <f>IF(ISNA(VLOOKUP($D103,'Overall Individual'!$B$2:$J$195,7,FALSE)),0,VLOOKUP($D103,'Overall Individual'!$B$2:$J$195,7,FALSE))</f>
        <v>0</v>
      </c>
      <c r="O103" s="189"/>
      <c r="P103" s="126">
        <f>IF(ISNA(VLOOKUP($D103,'Overall Individual'!$B$2:$J$195,8,FALSE)),0,VLOOKUP($D103,'Overall Individual'!$B$2:$J$195,8,FALSE))</f>
        <v>0</v>
      </c>
      <c r="Q103" s="177"/>
      <c r="R103" s="127">
        <f>IF(ISNA(VLOOKUP($D103,'Overall Individual'!$B$2:$J$195,9,FALSE)),0,VLOOKUP($D103,'Overall Individual'!$B$2:$J$195,9,FALSE))</f>
        <v>0</v>
      </c>
      <c r="S103" s="177"/>
      <c r="T103" s="128">
        <f>IF(ISNA(VLOOKUP($D103,'Overall Individual'!$B$2:$K$195,10,FALSE)),0,VLOOKUP($D103,'Overall Individual'!$B$2:$K$195,10,FALSE))</f>
        <v>0</v>
      </c>
      <c r="U103" s="177"/>
      <c r="V103" s="124">
        <f>IF(ISNA(VLOOKUP($D103,'Overall Individual'!$B$2:$L$195,11,FALSE)),0,VLOOKUP($D103,'Overall Individual'!$B$2:$L$195,11,FALSE))</f>
        <v>0</v>
      </c>
      <c r="W103" s="177"/>
      <c r="X103" s="124">
        <f>IF(ISNA(VLOOKUP($D103,'Overall Individual'!$B$2:$M$195,12,FALSE)),0,VLOOKUP($D103,'Overall Individual'!$B$2:$M$195,12,FALSE))</f>
        <v>0</v>
      </c>
      <c r="Y103" s="177"/>
      <c r="Z103" s="124">
        <f>IF(ISNA(VLOOKUP($D103,'Overall Individual'!$B$2:$N$195,13,FALSE)),0,VLOOKUP($D103,'Overall Individual'!$B$2:$N$195,13,FALSE))</f>
        <v>0</v>
      </c>
      <c r="AA103" s="177"/>
      <c r="AC103" s="123"/>
      <c r="AD103" s="123"/>
      <c r="AE103" s="123"/>
    </row>
    <row r="104" spans="1:31" ht="12.75" customHeight="1">
      <c r="A104" s="173"/>
      <c r="B104" s="180"/>
      <c r="C104" s="180"/>
      <c r="D104" s="117" t="s">
        <v>21</v>
      </c>
      <c r="E104" s="118">
        <f>VLOOKUP(D104,Runners!A$1:B$158,2,FALSE)</f>
        <v>200000</v>
      </c>
      <c r="F104" s="183"/>
      <c r="G104" s="186"/>
      <c r="H104" s="128">
        <f>IF(ISNA(VLOOKUP($D104,'Overall Individual'!$B$2:$J$195,4,FALSE)),0,VLOOKUP($D104,'Overall Individual'!$B$2:$J$195,4,FALSE))</f>
        <v>57</v>
      </c>
      <c r="I104" s="177"/>
      <c r="J104" s="124">
        <f>IF(ISNA(VLOOKUP($D104,'Overall Individual'!$B$2:$J$195,5,FALSE)),0,VLOOKUP($D104,'Overall Individual'!$B$2:$J$195,5,FALSE))</f>
        <v>0</v>
      </c>
      <c r="K104" s="177"/>
      <c r="L104" s="124">
        <f>IF(ISNA(VLOOKUP($D104,'Overall Individual'!$B$2:$J$195,6,FALSE)),0,VLOOKUP($D104,'Overall Individual'!$B$2:$J$195,6,FALSE))</f>
        <v>0</v>
      </c>
      <c r="M104" s="177"/>
      <c r="N104" s="125">
        <f>IF(ISNA(VLOOKUP($D104,'Overall Individual'!$B$2:$J$195,7,FALSE)),0,VLOOKUP($D104,'Overall Individual'!$B$2:$J$195,7,FALSE))</f>
        <v>0</v>
      </c>
      <c r="O104" s="189"/>
      <c r="P104" s="126">
        <f>IF(ISNA(VLOOKUP($D104,'Overall Individual'!$B$2:$J$195,8,FALSE)),0,VLOOKUP($D104,'Overall Individual'!$B$2:$J$195,8,FALSE))</f>
        <v>0</v>
      </c>
      <c r="Q104" s="177"/>
      <c r="R104" s="127">
        <f>IF(ISNA(VLOOKUP($D104,'Overall Individual'!$B$2:$J$195,9,FALSE)),0,VLOOKUP($D104,'Overall Individual'!$B$2:$J$195,9,FALSE))</f>
        <v>0</v>
      </c>
      <c r="S104" s="177"/>
      <c r="T104" s="128">
        <f>IF(ISNA(VLOOKUP($D104,'Overall Individual'!$B$2:$K$195,10,FALSE)),0,VLOOKUP($D104,'Overall Individual'!$B$2:$K$195,10,FALSE))</f>
        <v>0</v>
      </c>
      <c r="U104" s="177"/>
      <c r="V104" s="124">
        <f>IF(ISNA(VLOOKUP($D104,'Overall Individual'!$B$2:$L$195,11,FALSE)),0,VLOOKUP($D104,'Overall Individual'!$B$2:$L$195,11,FALSE))</f>
        <v>0</v>
      </c>
      <c r="W104" s="177"/>
      <c r="X104" s="124">
        <f>IF(ISNA(VLOOKUP($D104,'Overall Individual'!$B$2:$M$195,12,FALSE)),0,VLOOKUP($D104,'Overall Individual'!$B$2:$M$195,12,FALSE))</f>
        <v>0</v>
      </c>
      <c r="Y104" s="177"/>
      <c r="Z104" s="124">
        <f>IF(ISNA(VLOOKUP($D104,'Overall Individual'!$B$2:$N$195,13,FALSE)),0,VLOOKUP($D104,'Overall Individual'!$B$2:$N$195,13,FALSE))</f>
        <v>0</v>
      </c>
      <c r="AA104" s="177"/>
      <c r="AC104" s="123"/>
      <c r="AD104" s="123"/>
      <c r="AE104" s="123"/>
    </row>
    <row r="105" spans="1:31" ht="12.75" customHeight="1">
      <c r="A105" s="173"/>
      <c r="B105" s="180"/>
      <c r="C105" s="180"/>
      <c r="D105" s="117" t="s">
        <v>97</v>
      </c>
      <c r="E105" s="118">
        <f>VLOOKUP(D105,Runners!A$1:B$158,2,FALSE)</f>
        <v>205000</v>
      </c>
      <c r="F105" s="183"/>
      <c r="G105" s="186"/>
      <c r="H105" s="128">
        <f>IF(ISNA(VLOOKUP($D105,'Overall Individual'!$B$2:$J$195,4,FALSE)),0,VLOOKUP($D105,'Overall Individual'!$B$2:$J$195,4,FALSE))</f>
        <v>77</v>
      </c>
      <c r="I105" s="177"/>
      <c r="J105" s="124">
        <f>IF(ISNA(VLOOKUP($D105,'Overall Individual'!$B$2:$J$195,5,FALSE)),0,VLOOKUP($D105,'Overall Individual'!$B$2:$J$195,5,FALSE))</f>
        <v>0</v>
      </c>
      <c r="K105" s="177"/>
      <c r="L105" s="124">
        <f>IF(ISNA(VLOOKUP($D105,'Overall Individual'!$B$2:$J$195,6,FALSE)),0,VLOOKUP($D105,'Overall Individual'!$B$2:$J$195,6,FALSE))</f>
        <v>0</v>
      </c>
      <c r="M105" s="177"/>
      <c r="N105" s="125">
        <f>IF(ISNA(VLOOKUP($D105,'Overall Individual'!$B$2:$J$195,7,FALSE)),0,VLOOKUP($D105,'Overall Individual'!$B$2:$J$195,7,FALSE))</f>
        <v>0</v>
      </c>
      <c r="O105" s="189"/>
      <c r="P105" s="126">
        <f>IF(ISNA(VLOOKUP($D105,'Overall Individual'!$B$2:$J$195,8,FALSE)),0,VLOOKUP($D105,'Overall Individual'!$B$2:$J$195,8,FALSE))</f>
        <v>0</v>
      </c>
      <c r="Q105" s="177"/>
      <c r="R105" s="127">
        <f>IF(ISNA(VLOOKUP($D105,'Overall Individual'!$B$2:$J$195,9,FALSE)),0,VLOOKUP($D105,'Overall Individual'!$B$2:$J$195,9,FALSE))</f>
        <v>0</v>
      </c>
      <c r="S105" s="177"/>
      <c r="T105" s="128">
        <f>IF(ISNA(VLOOKUP($D105,'Overall Individual'!$B$2:$K$195,10,FALSE)),0,VLOOKUP($D105,'Overall Individual'!$B$2:$K$195,10,FALSE))</f>
        <v>0</v>
      </c>
      <c r="U105" s="177"/>
      <c r="V105" s="124">
        <f>IF(ISNA(VLOOKUP($D105,'Overall Individual'!$B$2:$L$195,11,FALSE)),0,VLOOKUP($D105,'Overall Individual'!$B$2:$L$195,11,FALSE))</f>
        <v>0</v>
      </c>
      <c r="W105" s="177"/>
      <c r="X105" s="124">
        <f>IF(ISNA(VLOOKUP($D105,'Overall Individual'!$B$2:$M$195,12,FALSE)),0,VLOOKUP($D105,'Overall Individual'!$B$2:$M$195,12,FALSE))</f>
        <v>0</v>
      </c>
      <c r="Y105" s="177"/>
      <c r="Z105" s="124">
        <f>IF(ISNA(VLOOKUP($D105,'Overall Individual'!$B$2:$N$195,13,FALSE)),0,VLOOKUP($D105,'Overall Individual'!$B$2:$N$195,13,FALSE))</f>
        <v>0</v>
      </c>
      <c r="AA105" s="177"/>
      <c r="AC105" s="123"/>
      <c r="AD105" s="141"/>
      <c r="AE105" s="123"/>
    </row>
    <row r="106" spans="1:31" ht="12.75" customHeight="1" thickBot="1">
      <c r="A106" s="173"/>
      <c r="B106" s="181"/>
      <c r="C106" s="181"/>
      <c r="D106" s="138" t="s">
        <v>133</v>
      </c>
      <c r="E106" s="118">
        <f>VLOOKUP(D106,Runners!A$1:B$158,2,FALSE)</f>
        <v>210000</v>
      </c>
      <c r="F106" s="184"/>
      <c r="G106" s="187"/>
      <c r="H106" s="135">
        <f>IF(ISNA(VLOOKUP($D106,'Overall Individual'!$B$2:$J$195,4,FALSE)),0,VLOOKUP($D106,'Overall Individual'!$B$2:$J$195,4,FALSE))</f>
        <v>44</v>
      </c>
      <c r="I106" s="178"/>
      <c r="J106" s="131">
        <f>IF(ISNA(VLOOKUP($D106,'Overall Individual'!$B$2:$J$195,5,FALSE)),0,VLOOKUP($D106,'Overall Individual'!$B$2:$J$195,5,FALSE))</f>
        <v>0</v>
      </c>
      <c r="K106" s="178"/>
      <c r="L106" s="131">
        <f>IF(ISNA(VLOOKUP($D106,'Overall Individual'!$B$2:$J$195,6,FALSE)),0,VLOOKUP($D106,'Overall Individual'!$B$2:$J$195,6,FALSE))</f>
        <v>0</v>
      </c>
      <c r="M106" s="178"/>
      <c r="N106" s="132">
        <f>IF(ISNA(VLOOKUP($D106,'Overall Individual'!$B$2:$J$195,7,FALSE)),0,VLOOKUP($D106,'Overall Individual'!$B$2:$J$195,7,FALSE))</f>
        <v>0</v>
      </c>
      <c r="O106" s="190"/>
      <c r="P106" s="133">
        <f>IF(ISNA(VLOOKUP($D106,'Overall Individual'!$B$2:$J$195,8,FALSE)),0,VLOOKUP($D106,'Overall Individual'!$B$2:$J$195,8,FALSE))</f>
        <v>0</v>
      </c>
      <c r="Q106" s="178"/>
      <c r="R106" s="134">
        <f>IF(ISNA(VLOOKUP($D106,'Overall Individual'!$B$2:$J$195,9,FALSE)),0,VLOOKUP($D106,'Overall Individual'!$B$2:$J$195,9,FALSE))</f>
        <v>0</v>
      </c>
      <c r="S106" s="178"/>
      <c r="T106" s="135">
        <f>IF(ISNA(VLOOKUP($D106,'Overall Individual'!$B$2:$K$195,10,FALSE)),0,VLOOKUP($D106,'Overall Individual'!$B$2:$K$195,10,FALSE))</f>
        <v>0</v>
      </c>
      <c r="U106" s="178"/>
      <c r="V106" s="131">
        <f>IF(ISNA(VLOOKUP($D106,'Overall Individual'!$B$2:$L$195,11,FALSE)),0,VLOOKUP($D106,'Overall Individual'!$B$2:$L$195,11,FALSE))</f>
        <v>0</v>
      </c>
      <c r="W106" s="178"/>
      <c r="X106" s="131">
        <f>IF(ISNA(VLOOKUP($D106,'Overall Individual'!$B$2:$M$195,12,FALSE)),0,VLOOKUP($D106,'Overall Individual'!$B$2:$M$195,12,FALSE))</f>
        <v>0</v>
      </c>
      <c r="Y106" s="178"/>
      <c r="Z106" s="131">
        <f>IF(ISNA(VLOOKUP($D106,'Overall Individual'!$B$2:$N$195,13,FALSE)),0,VLOOKUP($D106,'Overall Individual'!$B$2:$N$195,13,FALSE))</f>
        <v>0</v>
      </c>
      <c r="AA106" s="178"/>
      <c r="AC106" s="123"/>
      <c r="AD106" s="123"/>
      <c r="AE106" s="123"/>
    </row>
    <row r="107" spans="1:31" ht="12.75" customHeight="1" thickTop="1">
      <c r="A107" s="173">
        <v>22</v>
      </c>
      <c r="B107" s="179" t="s">
        <v>242</v>
      </c>
      <c r="C107" s="179" t="s">
        <v>13</v>
      </c>
      <c r="D107" s="117" t="s">
        <v>57</v>
      </c>
      <c r="E107" s="118">
        <f>VLOOKUP(D107,Runners!A$1:B$158,2,FALSE)</f>
        <v>210000</v>
      </c>
      <c r="F107" s="182">
        <f>SUM(E107:E111)</f>
        <v>980000</v>
      </c>
      <c r="G107" s="185">
        <v>3</v>
      </c>
      <c r="H107" s="121">
        <f>IF(ISNA(VLOOKUP($D107,'Overall Individual'!$B$2:$J$195,4,FALSE)),0,VLOOKUP($D107,'Overall Individual'!$B$2:$J$195,4,FALSE))</f>
        <v>56</v>
      </c>
      <c r="I107" s="176">
        <f>SUM(H107:H111)</f>
        <v>272</v>
      </c>
      <c r="J107" s="120">
        <f>IF(ISNA(VLOOKUP($D107,'Overall Individual'!$B$2:$J$195,5,FALSE)),0,VLOOKUP($D107,'Overall Individual'!$B$2:$J$195,5,FALSE))</f>
        <v>0</v>
      </c>
      <c r="K107" s="176">
        <f>SUM(J107:J111)</f>
        <v>0</v>
      </c>
      <c r="L107" s="120">
        <f>IF(ISNA(VLOOKUP($D107,'Overall Individual'!$B$2:$J$195,6,FALSE)),0,VLOOKUP($D107,'Overall Individual'!$B$2:$J$195,6,FALSE))</f>
        <v>0</v>
      </c>
      <c r="M107" s="176">
        <f>SUM(L107:L111)</f>
        <v>0</v>
      </c>
      <c r="N107" s="137">
        <f>IF(ISNA(VLOOKUP($D107,'Overall Individual'!$B$2:$J$195,7,FALSE)),0,VLOOKUP($D107,'Overall Individual'!$B$2:$J$195,7,FALSE))</f>
        <v>0</v>
      </c>
      <c r="O107" s="188">
        <f>SUM(N107:N111)</f>
        <v>0</v>
      </c>
      <c r="P107" s="120">
        <f>IF(ISNA(VLOOKUP($D107,'Overall Individual'!$B$2:$J$195,8,FALSE)),0,VLOOKUP($D107,'Overall Individual'!$B$2:$J$195,8,FALSE))</f>
        <v>0</v>
      </c>
      <c r="Q107" s="176">
        <f>SUM(P107:P111)</f>
        <v>0</v>
      </c>
      <c r="R107" s="119">
        <f>IF(ISNA(VLOOKUP($D107,'Overall Individual'!$B$2:$J$195,9,FALSE)),0,VLOOKUP($D107,'Overall Individual'!$B$2:$J$195,9,FALSE))</f>
        <v>0</v>
      </c>
      <c r="S107" s="176">
        <f>SUM(R107:R111)</f>
        <v>0</v>
      </c>
      <c r="T107" s="121">
        <f>IF(ISNA(VLOOKUP($D107,'Overall Individual'!$B$2:$K$195,10,FALSE)),0,VLOOKUP($D107,'Overall Individual'!$B$2:$K$195,10,FALSE))</f>
        <v>0</v>
      </c>
      <c r="U107" s="176">
        <f>SUM(T107:T111)</f>
        <v>0</v>
      </c>
      <c r="V107" s="120">
        <f>IF(ISNA(VLOOKUP($D107,'Overall Individual'!$B$2:$L$195,11,FALSE)),0,VLOOKUP($D107,'Overall Individual'!$B$2:$L$195,11,FALSE))</f>
        <v>0</v>
      </c>
      <c r="W107" s="176">
        <f>SUM(V107:V111)</f>
        <v>0</v>
      </c>
      <c r="X107" s="120">
        <f>IF(ISNA(VLOOKUP($D107,'Overall Individual'!$B$2:$M$195,12,FALSE)),0,VLOOKUP($D107,'Overall Individual'!$B$2:$M$195,12,FALSE))</f>
        <v>0</v>
      </c>
      <c r="Y107" s="176">
        <f>SUM(X107:X111)</f>
        <v>0</v>
      </c>
      <c r="Z107" s="120">
        <f>IF(ISNA(VLOOKUP($D107,'Overall Individual'!$B$2:$N$195,13,FALSE)),0,VLOOKUP($D107,'Overall Individual'!$B$2:$N$195,13,FALSE))</f>
        <v>0</v>
      </c>
      <c r="AA107" s="176">
        <f>SUM(Z107:Z111)</f>
        <v>0</v>
      </c>
      <c r="AC107" s="123"/>
      <c r="AD107" s="123"/>
      <c r="AE107" s="123"/>
    </row>
    <row r="108" spans="1:31" ht="12.75" customHeight="1">
      <c r="A108" s="173"/>
      <c r="B108" s="180"/>
      <c r="C108" s="180"/>
      <c r="D108" s="117" t="s">
        <v>66</v>
      </c>
      <c r="E108" s="118">
        <f>VLOOKUP(D108,Runners!A$1:B$158,2,FALSE)</f>
        <v>240000</v>
      </c>
      <c r="F108" s="183"/>
      <c r="G108" s="186"/>
      <c r="H108" s="128">
        <f>IF(ISNA(VLOOKUP($D108,'Overall Individual'!$B$2:$J$195,4,FALSE)),0,VLOOKUP($D108,'Overall Individual'!$B$2:$J$195,4,FALSE))</f>
        <v>100</v>
      </c>
      <c r="I108" s="177"/>
      <c r="J108" s="124">
        <f>IF(ISNA(VLOOKUP($D108,'Overall Individual'!$B$2:$J$195,5,FALSE)),0,VLOOKUP($D108,'Overall Individual'!$B$2:$J$195,5,FALSE))</f>
        <v>0</v>
      </c>
      <c r="K108" s="177"/>
      <c r="L108" s="124">
        <f>IF(ISNA(VLOOKUP($D108,'Overall Individual'!$B$2:$J$195,6,FALSE)),0,VLOOKUP($D108,'Overall Individual'!$B$2:$J$195,6,FALSE))</f>
        <v>0</v>
      </c>
      <c r="M108" s="177"/>
      <c r="N108" s="125">
        <f>IF(ISNA(VLOOKUP($D108,'Overall Individual'!$B$2:$J$195,7,FALSE)),0,VLOOKUP($D108,'Overall Individual'!$B$2:$J$195,7,FALSE))</f>
        <v>0</v>
      </c>
      <c r="O108" s="189"/>
      <c r="P108" s="126">
        <f>IF(ISNA(VLOOKUP($D108,'Overall Individual'!$B$2:$J$195,8,FALSE)),0,VLOOKUP($D108,'Overall Individual'!$B$2:$J$195,8,FALSE))</f>
        <v>0</v>
      </c>
      <c r="Q108" s="177"/>
      <c r="R108" s="127">
        <f>IF(ISNA(VLOOKUP($D108,'Overall Individual'!$B$2:$J$195,9,FALSE)),0,VLOOKUP($D108,'Overall Individual'!$B$2:$J$195,9,FALSE))</f>
        <v>0</v>
      </c>
      <c r="S108" s="177"/>
      <c r="T108" s="128">
        <f>IF(ISNA(VLOOKUP($D108,'Overall Individual'!$B$2:$K$195,10,FALSE)),0,VLOOKUP($D108,'Overall Individual'!$B$2:$K$195,10,FALSE))</f>
        <v>0</v>
      </c>
      <c r="U108" s="177"/>
      <c r="V108" s="124">
        <f>IF(ISNA(VLOOKUP($D108,'Overall Individual'!$B$2:$L$195,11,FALSE)),0,VLOOKUP($D108,'Overall Individual'!$B$2:$L$195,11,FALSE))</f>
        <v>0</v>
      </c>
      <c r="W108" s="177"/>
      <c r="X108" s="124">
        <f>IF(ISNA(VLOOKUP($D108,'Overall Individual'!$B$2:$M$195,12,FALSE)),0,VLOOKUP($D108,'Overall Individual'!$B$2:$M$195,12,FALSE))</f>
        <v>0</v>
      </c>
      <c r="Y108" s="177"/>
      <c r="Z108" s="124">
        <f>IF(ISNA(VLOOKUP($D108,'Overall Individual'!$B$2:$N$195,13,FALSE)),0,VLOOKUP($D108,'Overall Individual'!$B$2:$N$195,13,FALSE))</f>
        <v>0</v>
      </c>
      <c r="AA108" s="177"/>
      <c r="AC108" s="123"/>
      <c r="AD108" s="123"/>
      <c r="AE108" s="123"/>
    </row>
    <row r="109" spans="1:31" ht="12.75" customHeight="1">
      <c r="A109" s="173"/>
      <c r="B109" s="180"/>
      <c r="C109" s="180"/>
      <c r="D109" s="117" t="s">
        <v>108</v>
      </c>
      <c r="E109" s="118">
        <f>VLOOKUP(D109,Runners!A$1:B$158,2,FALSE)</f>
        <v>180000</v>
      </c>
      <c r="F109" s="183"/>
      <c r="G109" s="186"/>
      <c r="H109" s="128">
        <f>IF(ISNA(VLOOKUP($D109,'Overall Individual'!$B$2:$J$195,4,FALSE)),0,VLOOKUP($D109,'Overall Individual'!$B$2:$J$195,4,FALSE))</f>
        <v>61</v>
      </c>
      <c r="I109" s="177"/>
      <c r="J109" s="124">
        <f>IF(ISNA(VLOOKUP($D109,'Overall Individual'!$B$2:$J$195,5,FALSE)),0,VLOOKUP($D109,'Overall Individual'!$B$2:$J$195,5,FALSE))</f>
        <v>0</v>
      </c>
      <c r="K109" s="177"/>
      <c r="L109" s="124">
        <f>IF(ISNA(VLOOKUP($D109,'Overall Individual'!$B$2:$J$195,6,FALSE)),0,VLOOKUP($D109,'Overall Individual'!$B$2:$J$195,6,FALSE))</f>
        <v>0</v>
      </c>
      <c r="M109" s="177"/>
      <c r="N109" s="125">
        <f>IF(ISNA(VLOOKUP($D109,'Overall Individual'!$B$2:$J$195,7,FALSE)),0,VLOOKUP($D109,'Overall Individual'!$B$2:$J$195,7,FALSE))</f>
        <v>0</v>
      </c>
      <c r="O109" s="189"/>
      <c r="P109" s="126">
        <f>IF(ISNA(VLOOKUP($D109,'Overall Individual'!$B$2:$J$195,8,FALSE)),0,VLOOKUP($D109,'Overall Individual'!$B$2:$J$195,8,FALSE))</f>
        <v>0</v>
      </c>
      <c r="Q109" s="177"/>
      <c r="R109" s="127">
        <f>IF(ISNA(VLOOKUP($D109,'Overall Individual'!$B$2:$J$195,9,FALSE)),0,VLOOKUP($D109,'Overall Individual'!$B$2:$J$195,9,FALSE))</f>
        <v>0</v>
      </c>
      <c r="S109" s="177"/>
      <c r="T109" s="128">
        <f>IF(ISNA(VLOOKUP($D109,'Overall Individual'!$B$2:$K$195,10,FALSE)),0,VLOOKUP($D109,'Overall Individual'!$B$2:$K$195,10,FALSE))</f>
        <v>0</v>
      </c>
      <c r="U109" s="177"/>
      <c r="V109" s="124">
        <f>IF(ISNA(VLOOKUP($D109,'Overall Individual'!$B$2:$L$195,11,FALSE)),0,VLOOKUP($D109,'Overall Individual'!$B$2:$L$195,11,FALSE))</f>
        <v>0</v>
      </c>
      <c r="W109" s="177"/>
      <c r="X109" s="124">
        <f>IF(ISNA(VLOOKUP($D109,'Overall Individual'!$B$2:$M$195,12,FALSE)),0,VLOOKUP($D109,'Overall Individual'!$B$2:$M$195,12,FALSE))</f>
        <v>0</v>
      </c>
      <c r="Y109" s="177"/>
      <c r="Z109" s="124">
        <f>IF(ISNA(VLOOKUP($D109,'Overall Individual'!$B$2:$N$195,13,FALSE)),0,VLOOKUP($D109,'Overall Individual'!$B$2:$N$195,13,FALSE))</f>
        <v>0</v>
      </c>
      <c r="AA109" s="177"/>
      <c r="AC109" s="123"/>
      <c r="AD109" s="123"/>
      <c r="AE109" s="123"/>
    </row>
    <row r="110" spans="1:31" ht="12.75" customHeight="1">
      <c r="A110" s="173"/>
      <c r="B110" s="180"/>
      <c r="C110" s="180"/>
      <c r="D110" s="140" t="s">
        <v>204</v>
      </c>
      <c r="E110" s="118">
        <f>VLOOKUP(D110,Runners!A$1:B$158,2,FALSE)</f>
        <v>155000</v>
      </c>
      <c r="F110" s="183"/>
      <c r="G110" s="186"/>
      <c r="H110" s="128">
        <f>IF(ISNA(VLOOKUP($D110,'Overall Individual'!$B$2:$J$195,4,FALSE)),0,VLOOKUP($D110,'Overall Individual'!$B$2:$J$195,4,FALSE))</f>
        <v>55</v>
      </c>
      <c r="I110" s="177"/>
      <c r="J110" s="124">
        <f>IF(ISNA(VLOOKUP($D110,'Overall Individual'!$B$2:$J$195,5,FALSE)),0,VLOOKUP($D110,'Overall Individual'!$B$2:$J$195,5,FALSE))</f>
        <v>0</v>
      </c>
      <c r="K110" s="177"/>
      <c r="L110" s="124">
        <f>IF(ISNA(VLOOKUP($D110,'Overall Individual'!$B$2:$J$195,6,FALSE)),0,VLOOKUP($D110,'Overall Individual'!$B$2:$J$195,6,FALSE))</f>
        <v>0</v>
      </c>
      <c r="M110" s="177"/>
      <c r="N110" s="125">
        <f>IF(ISNA(VLOOKUP($D110,'Overall Individual'!$B$2:$J$195,7,FALSE)),0,VLOOKUP($D110,'Overall Individual'!$B$2:$J$195,7,FALSE))</f>
        <v>0</v>
      </c>
      <c r="O110" s="189"/>
      <c r="P110" s="126">
        <f>IF(ISNA(VLOOKUP($D110,'Overall Individual'!$B$2:$J$195,8,FALSE)),0,VLOOKUP($D110,'Overall Individual'!$B$2:$J$195,8,FALSE))</f>
        <v>0</v>
      </c>
      <c r="Q110" s="177"/>
      <c r="R110" s="127">
        <f>IF(ISNA(VLOOKUP($D110,'Overall Individual'!$B$2:$J$195,9,FALSE)),0,VLOOKUP($D110,'Overall Individual'!$B$2:$J$195,9,FALSE))</f>
        <v>0</v>
      </c>
      <c r="S110" s="177"/>
      <c r="T110" s="128">
        <f>IF(ISNA(VLOOKUP($D110,'Overall Individual'!$B$2:$K$195,10,FALSE)),0,VLOOKUP($D110,'Overall Individual'!$B$2:$K$195,10,FALSE))</f>
        <v>0</v>
      </c>
      <c r="U110" s="177"/>
      <c r="V110" s="124">
        <f>IF(ISNA(VLOOKUP($D110,'Overall Individual'!$B$2:$L$195,11,FALSE)),0,VLOOKUP($D110,'Overall Individual'!$B$2:$L$195,11,FALSE))</f>
        <v>0</v>
      </c>
      <c r="W110" s="177"/>
      <c r="X110" s="124">
        <f>IF(ISNA(VLOOKUP($D110,'Overall Individual'!$B$2:$M$195,12,FALSE)),0,VLOOKUP($D110,'Overall Individual'!$B$2:$M$195,12,FALSE))</f>
        <v>0</v>
      </c>
      <c r="Y110" s="177"/>
      <c r="Z110" s="124">
        <f>IF(ISNA(VLOOKUP($D110,'Overall Individual'!$B$2:$N$195,13,FALSE)),0,VLOOKUP($D110,'Overall Individual'!$B$2:$N$195,13,FALSE))</f>
        <v>0</v>
      </c>
      <c r="AA110" s="177"/>
      <c r="AC110" s="123"/>
      <c r="AD110" s="123"/>
      <c r="AE110" s="123"/>
    </row>
    <row r="111" spans="1:31" ht="12.75" customHeight="1" thickBot="1">
      <c r="A111" s="173"/>
      <c r="B111" s="181"/>
      <c r="C111" s="181"/>
      <c r="D111" s="138" t="s">
        <v>14</v>
      </c>
      <c r="E111" s="118">
        <f>VLOOKUP(D111,Runners!A$1:B$158,2,FALSE)</f>
        <v>195000</v>
      </c>
      <c r="F111" s="184"/>
      <c r="G111" s="187"/>
      <c r="H111" s="135">
        <f>IF(ISNA(VLOOKUP($D111,'Overall Individual'!$B$2:$J$195,4,FALSE)),0,VLOOKUP($D111,'Overall Individual'!$B$2:$J$195,4,FALSE))</f>
        <v>0</v>
      </c>
      <c r="I111" s="178"/>
      <c r="J111" s="131">
        <f>IF(ISNA(VLOOKUP($D111,'Overall Individual'!$B$2:$J$195,5,FALSE)),0,VLOOKUP($D111,'Overall Individual'!$B$2:$J$195,5,FALSE))</f>
        <v>0</v>
      </c>
      <c r="K111" s="178"/>
      <c r="L111" s="131">
        <f>IF(ISNA(VLOOKUP($D111,'Overall Individual'!$B$2:$J$195,6,FALSE)),0,VLOOKUP($D111,'Overall Individual'!$B$2:$J$195,6,FALSE))</f>
        <v>0</v>
      </c>
      <c r="M111" s="178"/>
      <c r="N111" s="132">
        <f>IF(ISNA(VLOOKUP($D111,'Overall Individual'!$B$2:$J$195,7,FALSE)),0,VLOOKUP($D111,'Overall Individual'!$B$2:$J$195,7,FALSE))</f>
        <v>0</v>
      </c>
      <c r="O111" s="190"/>
      <c r="P111" s="133">
        <f>IF(ISNA(VLOOKUP($D111,'Overall Individual'!$B$2:$J$195,8,FALSE)),0,VLOOKUP($D111,'Overall Individual'!$B$2:$J$195,8,FALSE))</f>
        <v>0</v>
      </c>
      <c r="Q111" s="178"/>
      <c r="R111" s="134">
        <f>IF(ISNA(VLOOKUP($D111,'Overall Individual'!$B$2:$J$195,9,FALSE)),0,VLOOKUP($D111,'Overall Individual'!$B$2:$J$195,9,FALSE))</f>
        <v>0</v>
      </c>
      <c r="S111" s="178"/>
      <c r="T111" s="135">
        <f>IF(ISNA(VLOOKUP($D111,'Overall Individual'!$B$2:$K$195,10,FALSE)),0,VLOOKUP($D111,'Overall Individual'!$B$2:$K$195,10,FALSE))</f>
        <v>0</v>
      </c>
      <c r="U111" s="178"/>
      <c r="V111" s="131">
        <f>IF(ISNA(VLOOKUP($D111,'Overall Individual'!$B$2:$L$195,11,FALSE)),0,VLOOKUP($D111,'Overall Individual'!$B$2:$L$195,11,FALSE))</f>
        <v>0</v>
      </c>
      <c r="W111" s="178"/>
      <c r="X111" s="131">
        <f>IF(ISNA(VLOOKUP($D111,'Overall Individual'!$B$2:$M$195,12,FALSE)),0,VLOOKUP($D111,'Overall Individual'!$B$2:$M$195,12,FALSE))</f>
        <v>0</v>
      </c>
      <c r="Y111" s="178"/>
      <c r="Z111" s="131">
        <f>IF(ISNA(VLOOKUP($D111,'Overall Individual'!$B$2:$N$195,13,FALSE)),0,VLOOKUP($D111,'Overall Individual'!$B$2:$N$195,13,FALSE))</f>
        <v>0</v>
      </c>
      <c r="AA111" s="178"/>
      <c r="AC111" s="123"/>
      <c r="AD111" s="129"/>
      <c r="AE111" s="123"/>
    </row>
    <row r="112" spans="1:31" ht="12.75" customHeight="1" thickTop="1">
      <c r="A112" s="173">
        <v>23</v>
      </c>
      <c r="B112" s="179" t="s">
        <v>243</v>
      </c>
      <c r="C112" s="179" t="s">
        <v>13</v>
      </c>
      <c r="D112" s="117" t="s">
        <v>12</v>
      </c>
      <c r="E112" s="118">
        <f>VLOOKUP(D112,Runners!A$1:B$158,2,FALSE)</f>
        <v>250000</v>
      </c>
      <c r="F112" s="182">
        <f>SUM(E112:E116)</f>
        <v>980000</v>
      </c>
      <c r="G112" s="185">
        <v>3</v>
      </c>
      <c r="H112" s="121">
        <f>IF(ISNA(VLOOKUP($D112,'Overall Individual'!$B$2:$J$195,4,FALSE)),0,VLOOKUP($D112,'Overall Individual'!$B$2:$J$195,4,FALSE))</f>
        <v>97</v>
      </c>
      <c r="I112" s="176">
        <f>SUM(H112:H116)</f>
        <v>333</v>
      </c>
      <c r="J112" s="120">
        <f>IF(ISNA(VLOOKUP($D112,'Overall Individual'!$B$2:$J$195,5,FALSE)),0,VLOOKUP($D112,'Overall Individual'!$B$2:$J$195,5,FALSE))</f>
        <v>0</v>
      </c>
      <c r="K112" s="176">
        <f>SUM(J112:J116)</f>
        <v>0</v>
      </c>
      <c r="L112" s="120">
        <f>IF(ISNA(VLOOKUP($D112,'Overall Individual'!$B$2:$J$195,6,FALSE)),0,VLOOKUP($D112,'Overall Individual'!$B$2:$J$195,6,FALSE))</f>
        <v>0</v>
      </c>
      <c r="M112" s="176">
        <f>SUM(L112:L116)</f>
        <v>0</v>
      </c>
      <c r="N112" s="137">
        <f>IF(ISNA(VLOOKUP($D112,'Overall Individual'!$B$2:$J$195,7,FALSE)),0,VLOOKUP($D112,'Overall Individual'!$B$2:$J$195,7,FALSE))</f>
        <v>0</v>
      </c>
      <c r="O112" s="188">
        <f>SUM(N112:N116)</f>
        <v>0</v>
      </c>
      <c r="P112" s="120">
        <f>IF(ISNA(VLOOKUP($D112,'Overall Individual'!$B$2:$J$195,8,FALSE)),0,VLOOKUP($D112,'Overall Individual'!$B$2:$J$195,8,FALSE))</f>
        <v>0</v>
      </c>
      <c r="Q112" s="176">
        <f>SUM(P112:P116)</f>
        <v>0</v>
      </c>
      <c r="R112" s="119">
        <f>IF(ISNA(VLOOKUP($D112,'Overall Individual'!$B$2:$J$195,9,FALSE)),0,VLOOKUP($D112,'Overall Individual'!$B$2:$J$195,9,FALSE))</f>
        <v>0</v>
      </c>
      <c r="S112" s="176">
        <f>SUM(R112:R116)</f>
        <v>0</v>
      </c>
      <c r="T112" s="121">
        <f>IF(ISNA(VLOOKUP($D112,'Overall Individual'!$B$2:$K$195,10,FALSE)),0,VLOOKUP($D112,'Overall Individual'!$B$2:$K$195,10,FALSE))</f>
        <v>0</v>
      </c>
      <c r="U112" s="176">
        <f>SUM(T112:T116)</f>
        <v>0</v>
      </c>
      <c r="V112" s="120">
        <f>IF(ISNA(VLOOKUP($D112,'Overall Individual'!$B$2:$L$195,11,FALSE)),0,VLOOKUP($D112,'Overall Individual'!$B$2:$L$195,11,FALSE))</f>
        <v>0</v>
      </c>
      <c r="W112" s="176">
        <f>SUM(V112:V116)</f>
        <v>0</v>
      </c>
      <c r="X112" s="120">
        <f>IF(ISNA(VLOOKUP($D112,'Overall Individual'!$B$2:$M$195,12,FALSE)),0,VLOOKUP($D112,'Overall Individual'!$B$2:$M$195,12,FALSE))</f>
        <v>0</v>
      </c>
      <c r="Y112" s="176">
        <f>SUM(X112:X116)</f>
        <v>0</v>
      </c>
      <c r="Z112" s="120">
        <f>IF(ISNA(VLOOKUP($D112,'Overall Individual'!$B$2:$N$195,13,FALSE)),0,VLOOKUP($D112,'Overall Individual'!$B$2:$N$195,13,FALSE))</f>
        <v>0</v>
      </c>
      <c r="AA112" s="176">
        <f>SUM(Z112:Z116)</f>
        <v>0</v>
      </c>
      <c r="AC112" s="123"/>
      <c r="AD112" s="123"/>
      <c r="AE112" s="123"/>
    </row>
    <row r="113" spans="1:31" ht="12.75" customHeight="1">
      <c r="A113" s="173"/>
      <c r="B113" s="180"/>
      <c r="C113" s="180"/>
      <c r="D113" s="117" t="s">
        <v>13</v>
      </c>
      <c r="E113" s="118">
        <f>VLOOKUP(D113,Runners!A$1:B$158,2,FALSE)</f>
        <v>200000</v>
      </c>
      <c r="F113" s="183"/>
      <c r="G113" s="186"/>
      <c r="H113" s="128">
        <f>IF(ISNA(VLOOKUP($D113,'Overall Individual'!$B$2:$J$195,4,FALSE)),0,VLOOKUP($D113,'Overall Individual'!$B$2:$J$195,4,FALSE))</f>
        <v>73</v>
      </c>
      <c r="I113" s="177"/>
      <c r="J113" s="124">
        <f>IF(ISNA(VLOOKUP($D113,'Overall Individual'!$B$2:$J$195,5,FALSE)),0,VLOOKUP($D113,'Overall Individual'!$B$2:$J$195,5,FALSE))</f>
        <v>0</v>
      </c>
      <c r="K113" s="177"/>
      <c r="L113" s="124">
        <f>IF(ISNA(VLOOKUP($D113,'Overall Individual'!$B$2:$J$195,6,FALSE)),0,VLOOKUP($D113,'Overall Individual'!$B$2:$J$195,6,FALSE))</f>
        <v>0</v>
      </c>
      <c r="M113" s="177"/>
      <c r="N113" s="125">
        <f>IF(ISNA(VLOOKUP($D113,'Overall Individual'!$B$2:$J$195,7,FALSE)),0,VLOOKUP($D113,'Overall Individual'!$B$2:$J$195,7,FALSE))</f>
        <v>0</v>
      </c>
      <c r="O113" s="189"/>
      <c r="P113" s="126">
        <f>IF(ISNA(VLOOKUP($D113,'Overall Individual'!$B$2:$J$195,8,FALSE)),0,VLOOKUP($D113,'Overall Individual'!$B$2:$J$195,8,FALSE))</f>
        <v>0</v>
      </c>
      <c r="Q113" s="177"/>
      <c r="R113" s="127">
        <f>IF(ISNA(VLOOKUP($D113,'Overall Individual'!$B$2:$J$195,9,FALSE)),0,VLOOKUP($D113,'Overall Individual'!$B$2:$J$195,9,FALSE))</f>
        <v>0</v>
      </c>
      <c r="S113" s="177"/>
      <c r="T113" s="128">
        <f>IF(ISNA(VLOOKUP($D113,'Overall Individual'!$B$2:$K$195,10,FALSE)),0,VLOOKUP($D113,'Overall Individual'!$B$2:$K$195,10,FALSE))</f>
        <v>0</v>
      </c>
      <c r="U113" s="177"/>
      <c r="V113" s="124">
        <f>IF(ISNA(VLOOKUP($D113,'Overall Individual'!$B$2:$L$195,11,FALSE)),0,VLOOKUP($D113,'Overall Individual'!$B$2:$L$195,11,FALSE))</f>
        <v>0</v>
      </c>
      <c r="W113" s="177"/>
      <c r="X113" s="124">
        <f>IF(ISNA(VLOOKUP($D113,'Overall Individual'!$B$2:$M$195,12,FALSE)),0,VLOOKUP($D113,'Overall Individual'!$B$2:$M$195,12,FALSE))</f>
        <v>0</v>
      </c>
      <c r="Y113" s="177"/>
      <c r="Z113" s="124">
        <f>IF(ISNA(VLOOKUP($D113,'Overall Individual'!$B$2:$N$195,13,FALSE)),0,VLOOKUP($D113,'Overall Individual'!$B$2:$N$195,13,FALSE))</f>
        <v>0</v>
      </c>
      <c r="AA113" s="177"/>
      <c r="AC113" s="123"/>
      <c r="AD113" s="123"/>
      <c r="AE113" s="123"/>
    </row>
    <row r="114" spans="1:31" ht="12.75" customHeight="1">
      <c r="A114" s="173"/>
      <c r="B114" s="180"/>
      <c r="C114" s="180"/>
      <c r="D114" s="117" t="s">
        <v>190</v>
      </c>
      <c r="E114" s="118">
        <f>VLOOKUP(D114,Runners!A$1:B$158,2,FALSE)</f>
        <v>170000</v>
      </c>
      <c r="F114" s="183"/>
      <c r="G114" s="186"/>
      <c r="H114" s="128">
        <f>IF(ISNA(VLOOKUP($D114,'Overall Individual'!$B$2:$J$195,4,FALSE)),0,VLOOKUP($D114,'Overall Individual'!$B$2:$J$195,4,FALSE))</f>
        <v>67</v>
      </c>
      <c r="I114" s="177"/>
      <c r="J114" s="124">
        <f>IF(ISNA(VLOOKUP($D114,'Overall Individual'!$B$2:$J$195,5,FALSE)),0,VLOOKUP($D114,'Overall Individual'!$B$2:$J$195,5,FALSE))</f>
        <v>0</v>
      </c>
      <c r="K114" s="177"/>
      <c r="L114" s="124">
        <f>IF(ISNA(VLOOKUP($D114,'Overall Individual'!$B$2:$J$195,6,FALSE)),0,VLOOKUP($D114,'Overall Individual'!$B$2:$J$195,6,FALSE))</f>
        <v>0</v>
      </c>
      <c r="M114" s="177"/>
      <c r="N114" s="125">
        <f>IF(ISNA(VLOOKUP($D114,'Overall Individual'!$B$2:$J$195,7,FALSE)),0,VLOOKUP($D114,'Overall Individual'!$B$2:$J$195,7,FALSE))</f>
        <v>0</v>
      </c>
      <c r="O114" s="189"/>
      <c r="P114" s="126">
        <f>IF(ISNA(VLOOKUP($D114,'Overall Individual'!$B$2:$J$195,8,FALSE)),0,VLOOKUP($D114,'Overall Individual'!$B$2:$J$195,8,FALSE))</f>
        <v>0</v>
      </c>
      <c r="Q114" s="177"/>
      <c r="R114" s="127">
        <f>IF(ISNA(VLOOKUP($D114,'Overall Individual'!$B$2:$J$195,9,FALSE)),0,VLOOKUP($D114,'Overall Individual'!$B$2:$J$195,9,FALSE))</f>
        <v>0</v>
      </c>
      <c r="S114" s="177"/>
      <c r="T114" s="128">
        <f>IF(ISNA(VLOOKUP($D114,'Overall Individual'!$B$2:$K$195,10,FALSE)),0,VLOOKUP($D114,'Overall Individual'!$B$2:$K$195,10,FALSE))</f>
        <v>0</v>
      </c>
      <c r="U114" s="177"/>
      <c r="V114" s="124">
        <f>IF(ISNA(VLOOKUP($D114,'Overall Individual'!$B$2:$L$195,11,FALSE)),0,VLOOKUP($D114,'Overall Individual'!$B$2:$L$195,11,FALSE))</f>
        <v>0</v>
      </c>
      <c r="W114" s="177"/>
      <c r="X114" s="124">
        <f>IF(ISNA(VLOOKUP($D114,'Overall Individual'!$B$2:$M$195,12,FALSE)),0,VLOOKUP($D114,'Overall Individual'!$B$2:$M$195,12,FALSE))</f>
        <v>0</v>
      </c>
      <c r="Y114" s="177"/>
      <c r="Z114" s="124">
        <f>IF(ISNA(VLOOKUP($D114,'Overall Individual'!$B$2:$N$195,13,FALSE)),0,VLOOKUP($D114,'Overall Individual'!$B$2:$N$195,13,FALSE))</f>
        <v>0</v>
      </c>
      <c r="AA114" s="177"/>
      <c r="AC114" s="123"/>
      <c r="AD114" s="123"/>
      <c r="AE114" s="123"/>
    </row>
    <row r="115" spans="1:31" ht="12.75" customHeight="1">
      <c r="A115" s="173"/>
      <c r="B115" s="180"/>
      <c r="C115" s="180"/>
      <c r="D115" s="117" t="s">
        <v>195</v>
      </c>
      <c r="E115" s="118">
        <f>VLOOKUP(D115,Runners!A$1:B$158,2,FALSE)</f>
        <v>140000</v>
      </c>
      <c r="F115" s="183"/>
      <c r="G115" s="186"/>
      <c r="H115" s="128">
        <f>IF(ISNA(VLOOKUP($D115,'Overall Individual'!$B$2:$J$195,4,FALSE)),0,VLOOKUP($D115,'Overall Individual'!$B$2:$J$195,4,FALSE))</f>
        <v>0</v>
      </c>
      <c r="I115" s="177"/>
      <c r="J115" s="124">
        <f>IF(ISNA(VLOOKUP($D115,'Overall Individual'!$B$2:$J$195,5,FALSE)),0,VLOOKUP($D115,'Overall Individual'!$B$2:$J$195,5,FALSE))</f>
        <v>0</v>
      </c>
      <c r="K115" s="177"/>
      <c r="L115" s="124">
        <f>IF(ISNA(VLOOKUP($D115,'Overall Individual'!$B$2:$J$195,6,FALSE)),0,VLOOKUP($D115,'Overall Individual'!$B$2:$J$195,6,FALSE))</f>
        <v>0</v>
      </c>
      <c r="M115" s="177"/>
      <c r="N115" s="125">
        <f>IF(ISNA(VLOOKUP($D115,'Overall Individual'!$B$2:$J$195,7,FALSE)),0,VLOOKUP($D115,'Overall Individual'!$B$2:$J$195,7,FALSE))</f>
        <v>0</v>
      </c>
      <c r="O115" s="189"/>
      <c r="P115" s="126">
        <f>IF(ISNA(VLOOKUP($D115,'Overall Individual'!$B$2:$J$195,8,FALSE)),0,VLOOKUP($D115,'Overall Individual'!$B$2:$J$195,8,FALSE))</f>
        <v>0</v>
      </c>
      <c r="Q115" s="177"/>
      <c r="R115" s="127">
        <f>IF(ISNA(VLOOKUP($D115,'Overall Individual'!$B$2:$J$195,9,FALSE)),0,VLOOKUP($D115,'Overall Individual'!$B$2:$J$195,9,FALSE))</f>
        <v>0</v>
      </c>
      <c r="S115" s="177"/>
      <c r="T115" s="128">
        <f>IF(ISNA(VLOOKUP($D115,'Overall Individual'!$B$2:$K$195,10,FALSE)),0,VLOOKUP($D115,'Overall Individual'!$B$2:$K$195,10,FALSE))</f>
        <v>0</v>
      </c>
      <c r="U115" s="177"/>
      <c r="V115" s="124">
        <f>IF(ISNA(VLOOKUP($D115,'Overall Individual'!$B$2:$L$195,11,FALSE)),0,VLOOKUP($D115,'Overall Individual'!$B$2:$L$195,11,FALSE))</f>
        <v>0</v>
      </c>
      <c r="W115" s="177"/>
      <c r="X115" s="124">
        <f>IF(ISNA(VLOOKUP($D115,'Overall Individual'!$B$2:$M$195,12,FALSE)),0,VLOOKUP($D115,'Overall Individual'!$B$2:$M$195,12,FALSE))</f>
        <v>0</v>
      </c>
      <c r="Y115" s="177"/>
      <c r="Z115" s="124">
        <f>IF(ISNA(VLOOKUP($D115,'Overall Individual'!$B$2:$N$195,13,FALSE)),0,VLOOKUP($D115,'Overall Individual'!$B$2:$N$195,13,FALSE))</f>
        <v>0</v>
      </c>
      <c r="AA115" s="177"/>
      <c r="AC115" s="123"/>
      <c r="AD115" s="123"/>
      <c r="AE115" s="123"/>
    </row>
    <row r="116" spans="1:31" ht="12.75" customHeight="1" thickBot="1">
      <c r="A116" s="173"/>
      <c r="B116" s="181"/>
      <c r="C116" s="181"/>
      <c r="D116" s="117" t="s">
        <v>3</v>
      </c>
      <c r="E116" s="118">
        <f>VLOOKUP(D116,Runners!A$1:B$158,2,FALSE)</f>
        <v>220000</v>
      </c>
      <c r="F116" s="184"/>
      <c r="G116" s="187"/>
      <c r="H116" s="135">
        <f>IF(ISNA(VLOOKUP($D116,'Overall Individual'!$B$2:$J$195,4,FALSE)),0,VLOOKUP($D116,'Overall Individual'!$B$2:$J$195,4,FALSE))</f>
        <v>96</v>
      </c>
      <c r="I116" s="178"/>
      <c r="J116" s="131">
        <f>IF(ISNA(VLOOKUP($D116,'Overall Individual'!$B$2:$J$195,5,FALSE)),0,VLOOKUP($D116,'Overall Individual'!$B$2:$J$195,5,FALSE))</f>
        <v>0</v>
      </c>
      <c r="K116" s="178"/>
      <c r="L116" s="131">
        <f>IF(ISNA(VLOOKUP($D116,'Overall Individual'!$B$2:$J$195,6,FALSE)),0,VLOOKUP($D116,'Overall Individual'!$B$2:$J$195,6,FALSE))</f>
        <v>0</v>
      </c>
      <c r="M116" s="178"/>
      <c r="N116" s="132">
        <f>IF(ISNA(VLOOKUP($D116,'Overall Individual'!$B$2:$J$195,7,FALSE)),0,VLOOKUP($D116,'Overall Individual'!$B$2:$J$195,7,FALSE))</f>
        <v>0</v>
      </c>
      <c r="O116" s="190"/>
      <c r="P116" s="133">
        <f>IF(ISNA(VLOOKUP($D116,'Overall Individual'!$B$2:$J$195,8,FALSE)),0,VLOOKUP($D116,'Overall Individual'!$B$2:$J$195,8,FALSE))</f>
        <v>0</v>
      </c>
      <c r="Q116" s="178"/>
      <c r="R116" s="134">
        <f>IF(ISNA(VLOOKUP($D116,'Overall Individual'!$B$2:$J$195,9,FALSE)),0,VLOOKUP($D116,'Overall Individual'!$B$2:$J$195,9,FALSE))</f>
        <v>0</v>
      </c>
      <c r="S116" s="178"/>
      <c r="T116" s="135">
        <f>IF(ISNA(VLOOKUP($D116,'Overall Individual'!$B$2:$K$195,10,FALSE)),0,VLOOKUP($D116,'Overall Individual'!$B$2:$K$195,10,FALSE))</f>
        <v>0</v>
      </c>
      <c r="U116" s="178"/>
      <c r="V116" s="131">
        <f>IF(ISNA(VLOOKUP($D116,'Overall Individual'!$B$2:$L$195,11,FALSE)),0,VLOOKUP($D116,'Overall Individual'!$B$2:$L$195,11,FALSE))</f>
        <v>0</v>
      </c>
      <c r="W116" s="178"/>
      <c r="X116" s="131">
        <f>IF(ISNA(VLOOKUP($D116,'Overall Individual'!$B$2:$M$195,12,FALSE)),0,VLOOKUP($D116,'Overall Individual'!$B$2:$M$195,12,FALSE))</f>
        <v>0</v>
      </c>
      <c r="Y116" s="178"/>
      <c r="Z116" s="131">
        <f>IF(ISNA(VLOOKUP($D116,'Overall Individual'!$B$2:$N$195,13,FALSE)),0,VLOOKUP($D116,'Overall Individual'!$B$2:$N$195,13,FALSE))</f>
        <v>0</v>
      </c>
      <c r="AA116" s="178"/>
      <c r="AC116" s="123"/>
      <c r="AD116" s="123"/>
      <c r="AE116" s="123"/>
    </row>
    <row r="117" spans="1:31" ht="12.75" customHeight="1" thickTop="1">
      <c r="A117" s="173">
        <v>24</v>
      </c>
      <c r="B117" s="179" t="s">
        <v>244</v>
      </c>
      <c r="C117" s="179" t="s">
        <v>6</v>
      </c>
      <c r="D117" s="136" t="s">
        <v>103</v>
      </c>
      <c r="E117" s="118">
        <f>VLOOKUP(D117,Runners!A$1:B$158,2,FALSE)</f>
        <v>215000</v>
      </c>
      <c r="F117" s="182">
        <f>SUM(E117:E121)</f>
        <v>1000000</v>
      </c>
      <c r="G117" s="185">
        <v>3</v>
      </c>
      <c r="H117" s="121">
        <f>IF(ISNA(VLOOKUP($D117,'Overall Individual'!$B$2:$J$195,4,FALSE)),0,VLOOKUP($D117,'Overall Individual'!$B$2:$J$195,4,FALSE))</f>
        <v>86</v>
      </c>
      <c r="I117" s="176">
        <f>SUM(H117:H121)</f>
        <v>272</v>
      </c>
      <c r="J117" s="120">
        <f>IF(ISNA(VLOOKUP($D117,'Overall Individual'!$B$2:$J$195,5,FALSE)),0,VLOOKUP($D117,'Overall Individual'!$B$2:$J$195,5,FALSE))</f>
        <v>0</v>
      </c>
      <c r="K117" s="176">
        <f>SUM(J117:J121)</f>
        <v>0</v>
      </c>
      <c r="L117" s="120">
        <f>IF(ISNA(VLOOKUP($D117,'Overall Individual'!$B$2:$J$195,6,FALSE)),0,VLOOKUP($D117,'Overall Individual'!$B$2:$J$195,6,FALSE))</f>
        <v>0</v>
      </c>
      <c r="M117" s="176">
        <f>SUM(L117:L121)</f>
        <v>0</v>
      </c>
      <c r="N117" s="137">
        <f>IF(ISNA(VLOOKUP($D117,'Overall Individual'!$B$2:$J$195,7,FALSE)),0,VLOOKUP($D117,'Overall Individual'!$B$2:$J$195,7,FALSE))</f>
        <v>0</v>
      </c>
      <c r="O117" s="188">
        <f>SUM(N117:N121)</f>
        <v>0</v>
      </c>
      <c r="P117" s="120">
        <f>IF(ISNA(VLOOKUP($D117,'Overall Individual'!$B$2:$J$195,8,FALSE)),0,VLOOKUP($D117,'Overall Individual'!$B$2:$J$195,8,FALSE))</f>
        <v>0</v>
      </c>
      <c r="Q117" s="176">
        <f>SUM(P117:P121)</f>
        <v>0</v>
      </c>
      <c r="R117" s="119">
        <f>IF(ISNA(VLOOKUP($D117,'Overall Individual'!$B$2:$J$195,9,FALSE)),0,VLOOKUP($D117,'Overall Individual'!$B$2:$J$195,9,FALSE))</f>
        <v>0</v>
      </c>
      <c r="S117" s="176">
        <f>SUM(R117:R121)</f>
        <v>0</v>
      </c>
      <c r="T117" s="121">
        <f>IF(ISNA(VLOOKUP($D117,'Overall Individual'!$B$2:$K$195,10,FALSE)),0,VLOOKUP($D117,'Overall Individual'!$B$2:$K$195,10,FALSE))</f>
        <v>0</v>
      </c>
      <c r="U117" s="176">
        <f>SUM(T117:T121)</f>
        <v>0</v>
      </c>
      <c r="V117" s="120">
        <f>IF(ISNA(VLOOKUP($D117,'Overall Individual'!$B$2:$L$195,11,FALSE)),0,VLOOKUP($D117,'Overall Individual'!$B$2:$L$195,11,FALSE))</f>
        <v>0</v>
      </c>
      <c r="W117" s="176">
        <f>SUM(V117:V121)</f>
        <v>0</v>
      </c>
      <c r="X117" s="120">
        <f>IF(ISNA(VLOOKUP($D117,'Overall Individual'!$B$2:$M$195,12,FALSE)),0,VLOOKUP($D117,'Overall Individual'!$B$2:$M$195,12,FALSE))</f>
        <v>0</v>
      </c>
      <c r="Y117" s="176">
        <f>SUM(X117:X121)</f>
        <v>0</v>
      </c>
      <c r="Z117" s="120">
        <f>IF(ISNA(VLOOKUP($D117,'Overall Individual'!$B$2:$N$195,13,FALSE)),0,VLOOKUP($D117,'Overall Individual'!$B$2:$N$195,13,FALSE))</f>
        <v>0</v>
      </c>
      <c r="AA117" s="176">
        <f>SUM(Z117:Z121)</f>
        <v>0</v>
      </c>
      <c r="AC117" s="123"/>
      <c r="AD117" s="123"/>
      <c r="AE117" s="123"/>
    </row>
    <row r="118" spans="1:31" ht="12.75" customHeight="1">
      <c r="A118" s="173"/>
      <c r="B118" s="180"/>
      <c r="C118" s="180"/>
      <c r="D118" s="117" t="s">
        <v>58</v>
      </c>
      <c r="E118" s="118">
        <f>VLOOKUP(D118,Runners!A$1:B$158,2,FALSE)</f>
        <v>215000</v>
      </c>
      <c r="F118" s="183"/>
      <c r="G118" s="186"/>
      <c r="H118" s="128">
        <f>IF(ISNA(VLOOKUP($D118,'Overall Individual'!$B$2:$J$195,4,FALSE)),0,VLOOKUP($D118,'Overall Individual'!$B$2:$J$195,4,FALSE))</f>
        <v>95</v>
      </c>
      <c r="I118" s="177"/>
      <c r="J118" s="124">
        <f>IF(ISNA(VLOOKUP($D118,'Overall Individual'!$B$2:$J$195,5,FALSE)),0,VLOOKUP($D118,'Overall Individual'!$B$2:$J$195,5,FALSE))</f>
        <v>0</v>
      </c>
      <c r="K118" s="177"/>
      <c r="L118" s="124">
        <f>IF(ISNA(VLOOKUP($D118,'Overall Individual'!$B$2:$J$195,6,FALSE)),0,VLOOKUP($D118,'Overall Individual'!$B$2:$J$195,6,FALSE))</f>
        <v>0</v>
      </c>
      <c r="M118" s="177"/>
      <c r="N118" s="125">
        <f>IF(ISNA(VLOOKUP($D118,'Overall Individual'!$B$2:$J$195,7,FALSE)),0,VLOOKUP($D118,'Overall Individual'!$B$2:$J$195,7,FALSE))</f>
        <v>0</v>
      </c>
      <c r="O118" s="189"/>
      <c r="P118" s="126">
        <f>IF(ISNA(VLOOKUP($D118,'Overall Individual'!$B$2:$J$195,8,FALSE)),0,VLOOKUP($D118,'Overall Individual'!$B$2:$J$195,8,FALSE))</f>
        <v>0</v>
      </c>
      <c r="Q118" s="177"/>
      <c r="R118" s="127">
        <f>IF(ISNA(VLOOKUP($D118,'Overall Individual'!$B$2:$J$195,9,FALSE)),0,VLOOKUP($D118,'Overall Individual'!$B$2:$J$195,9,FALSE))</f>
        <v>0</v>
      </c>
      <c r="S118" s="177"/>
      <c r="T118" s="128">
        <f>IF(ISNA(VLOOKUP($D118,'Overall Individual'!$B$2:$K$195,10,FALSE)),0,VLOOKUP($D118,'Overall Individual'!$B$2:$K$195,10,FALSE))</f>
        <v>0</v>
      </c>
      <c r="U118" s="177"/>
      <c r="V118" s="124">
        <f>IF(ISNA(VLOOKUP($D118,'Overall Individual'!$B$2:$L$195,11,FALSE)),0,VLOOKUP($D118,'Overall Individual'!$B$2:$L$195,11,FALSE))</f>
        <v>0</v>
      </c>
      <c r="W118" s="177"/>
      <c r="X118" s="124">
        <f>IF(ISNA(VLOOKUP($D118,'Overall Individual'!$B$2:$M$195,12,FALSE)),0,VLOOKUP($D118,'Overall Individual'!$B$2:$M$195,12,FALSE))</f>
        <v>0</v>
      </c>
      <c r="Y118" s="177"/>
      <c r="Z118" s="124">
        <f>IF(ISNA(VLOOKUP($D118,'Overall Individual'!$B$2:$N$195,13,FALSE)),0,VLOOKUP($D118,'Overall Individual'!$B$2:$N$195,13,FALSE))</f>
        <v>0</v>
      </c>
      <c r="AA118" s="177"/>
      <c r="AC118" s="123"/>
      <c r="AD118" s="123"/>
      <c r="AE118" s="123"/>
    </row>
    <row r="119" spans="1:31" ht="12.75" customHeight="1">
      <c r="A119" s="173"/>
      <c r="B119" s="180"/>
      <c r="C119" s="180"/>
      <c r="D119" s="117" t="s">
        <v>14</v>
      </c>
      <c r="E119" s="118">
        <f>VLOOKUP(D119,Runners!A$1:B$158,2,FALSE)</f>
        <v>195000</v>
      </c>
      <c r="F119" s="183"/>
      <c r="G119" s="186"/>
      <c r="H119" s="128">
        <f>IF(ISNA(VLOOKUP($D119,'Overall Individual'!$B$2:$J$195,4,FALSE)),0,VLOOKUP($D119,'Overall Individual'!$B$2:$J$195,4,FALSE))</f>
        <v>0</v>
      </c>
      <c r="I119" s="177"/>
      <c r="J119" s="124">
        <f>IF(ISNA(VLOOKUP($D119,'Overall Individual'!$B$2:$J$195,5,FALSE)),0,VLOOKUP($D119,'Overall Individual'!$B$2:$J$195,5,FALSE))</f>
        <v>0</v>
      </c>
      <c r="K119" s="177"/>
      <c r="L119" s="124">
        <f>IF(ISNA(VLOOKUP($D119,'Overall Individual'!$B$2:$J$195,6,FALSE)),0,VLOOKUP($D119,'Overall Individual'!$B$2:$J$195,6,FALSE))</f>
        <v>0</v>
      </c>
      <c r="M119" s="177"/>
      <c r="N119" s="125">
        <f>IF(ISNA(VLOOKUP($D119,'Overall Individual'!$B$2:$J$195,7,FALSE)),0,VLOOKUP($D119,'Overall Individual'!$B$2:$J$195,7,FALSE))</f>
        <v>0</v>
      </c>
      <c r="O119" s="189"/>
      <c r="P119" s="126">
        <f>IF(ISNA(VLOOKUP($D119,'Overall Individual'!$B$2:$J$195,8,FALSE)),0,VLOOKUP($D119,'Overall Individual'!$B$2:$J$195,8,FALSE))</f>
        <v>0</v>
      </c>
      <c r="Q119" s="177"/>
      <c r="R119" s="127">
        <f>IF(ISNA(VLOOKUP($D119,'Overall Individual'!$B$2:$J$195,9,FALSE)),0,VLOOKUP($D119,'Overall Individual'!$B$2:$J$195,9,FALSE))</f>
        <v>0</v>
      </c>
      <c r="S119" s="177"/>
      <c r="T119" s="128">
        <f>IF(ISNA(VLOOKUP($D119,'Overall Individual'!$B$2:$K$195,10,FALSE)),0,VLOOKUP($D119,'Overall Individual'!$B$2:$K$195,10,FALSE))</f>
        <v>0</v>
      </c>
      <c r="U119" s="177"/>
      <c r="V119" s="124">
        <f>IF(ISNA(VLOOKUP($D119,'Overall Individual'!$B$2:$L$195,11,FALSE)),0,VLOOKUP($D119,'Overall Individual'!$B$2:$L$195,11,FALSE))</f>
        <v>0</v>
      </c>
      <c r="W119" s="177"/>
      <c r="X119" s="124">
        <f>IF(ISNA(VLOOKUP($D119,'Overall Individual'!$B$2:$M$195,12,FALSE)),0,VLOOKUP($D119,'Overall Individual'!$B$2:$M$195,12,FALSE))</f>
        <v>0</v>
      </c>
      <c r="Y119" s="177"/>
      <c r="Z119" s="124">
        <f>IF(ISNA(VLOOKUP($D119,'Overall Individual'!$B$2:$N$195,13,FALSE)),0,VLOOKUP($D119,'Overall Individual'!$B$2:$N$195,13,FALSE))</f>
        <v>0</v>
      </c>
      <c r="AA119" s="177"/>
      <c r="AC119" s="123"/>
      <c r="AD119" s="123"/>
      <c r="AE119" s="123"/>
    </row>
    <row r="120" spans="1:31" ht="12.75" customHeight="1">
      <c r="A120" s="173"/>
      <c r="B120" s="180"/>
      <c r="C120" s="180"/>
      <c r="D120" s="117" t="s">
        <v>5</v>
      </c>
      <c r="E120" s="118">
        <f>VLOOKUP(D120,Runners!A$1:B$158,2,FALSE)</f>
        <v>190000</v>
      </c>
      <c r="F120" s="183"/>
      <c r="G120" s="186"/>
      <c r="H120" s="128">
        <f>IF(ISNA(VLOOKUP($D120,'Overall Individual'!$B$2:$J$195,4,FALSE)),0,VLOOKUP($D120,'Overall Individual'!$B$2:$J$195,4,FALSE))</f>
        <v>37</v>
      </c>
      <c r="I120" s="177"/>
      <c r="J120" s="124">
        <f>IF(ISNA(VLOOKUP($D120,'Overall Individual'!$B$2:$J$195,5,FALSE)),0,VLOOKUP($D120,'Overall Individual'!$B$2:$J$195,5,FALSE))</f>
        <v>0</v>
      </c>
      <c r="K120" s="177"/>
      <c r="L120" s="124">
        <f>IF(ISNA(VLOOKUP($D120,'Overall Individual'!$B$2:$J$195,6,FALSE)),0,VLOOKUP($D120,'Overall Individual'!$B$2:$J$195,6,FALSE))</f>
        <v>0</v>
      </c>
      <c r="M120" s="177"/>
      <c r="N120" s="125">
        <f>IF(ISNA(VLOOKUP($D120,'Overall Individual'!$B$2:$J$195,7,FALSE)),0,VLOOKUP($D120,'Overall Individual'!$B$2:$J$195,7,FALSE))</f>
        <v>0</v>
      </c>
      <c r="O120" s="189"/>
      <c r="P120" s="126">
        <f>IF(ISNA(VLOOKUP($D120,'Overall Individual'!$B$2:$J$195,8,FALSE)),0,VLOOKUP($D120,'Overall Individual'!$B$2:$J$195,8,FALSE))</f>
        <v>0</v>
      </c>
      <c r="Q120" s="177"/>
      <c r="R120" s="127">
        <f>IF(ISNA(VLOOKUP($D120,'Overall Individual'!$B$2:$J$195,9,FALSE)),0,VLOOKUP($D120,'Overall Individual'!$B$2:$J$195,9,FALSE))</f>
        <v>0</v>
      </c>
      <c r="S120" s="177"/>
      <c r="T120" s="128">
        <f>IF(ISNA(VLOOKUP($D120,'Overall Individual'!$B$2:$K$195,10,FALSE)),0,VLOOKUP($D120,'Overall Individual'!$B$2:$K$195,10,FALSE))</f>
        <v>0</v>
      </c>
      <c r="U120" s="177"/>
      <c r="V120" s="124">
        <f>IF(ISNA(VLOOKUP($D120,'Overall Individual'!$B$2:$L$195,11,FALSE)),0,VLOOKUP($D120,'Overall Individual'!$B$2:$L$195,11,FALSE))</f>
        <v>0</v>
      </c>
      <c r="W120" s="177"/>
      <c r="X120" s="124">
        <f>IF(ISNA(VLOOKUP($D120,'Overall Individual'!$B$2:$M$195,12,FALSE)),0,VLOOKUP($D120,'Overall Individual'!$B$2:$M$195,12,FALSE))</f>
        <v>0</v>
      </c>
      <c r="Y120" s="177"/>
      <c r="Z120" s="124">
        <f>IF(ISNA(VLOOKUP($D120,'Overall Individual'!$B$2:$N$195,13,FALSE)),0,VLOOKUP($D120,'Overall Individual'!$B$2:$N$195,13,FALSE))</f>
        <v>0</v>
      </c>
      <c r="AA120" s="177"/>
      <c r="AC120" s="123"/>
      <c r="AD120" s="123"/>
      <c r="AE120" s="123"/>
    </row>
    <row r="121" spans="1:31" ht="12.75" customHeight="1" thickBot="1">
      <c r="A121" s="173"/>
      <c r="B121" s="181"/>
      <c r="C121" s="181"/>
      <c r="D121" s="138" t="s">
        <v>11</v>
      </c>
      <c r="E121" s="118">
        <f>VLOOKUP(D121,Runners!A$1:B$158,2,FALSE)</f>
        <v>185000</v>
      </c>
      <c r="F121" s="184"/>
      <c r="G121" s="187"/>
      <c r="H121" s="135">
        <f>IF(ISNA(VLOOKUP($D121,'Overall Individual'!$B$2:$J$195,4,FALSE)),0,VLOOKUP($D121,'Overall Individual'!$B$2:$J$195,4,FALSE))</f>
        <v>54</v>
      </c>
      <c r="I121" s="178"/>
      <c r="J121" s="131">
        <f>IF(ISNA(VLOOKUP($D121,'Overall Individual'!$B$2:$J$195,5,FALSE)),0,VLOOKUP($D121,'Overall Individual'!$B$2:$J$195,5,FALSE))</f>
        <v>0</v>
      </c>
      <c r="K121" s="178"/>
      <c r="L121" s="131">
        <f>IF(ISNA(VLOOKUP($D121,'Overall Individual'!$B$2:$J$195,6,FALSE)),0,VLOOKUP($D121,'Overall Individual'!$B$2:$J$195,6,FALSE))</f>
        <v>0</v>
      </c>
      <c r="M121" s="178"/>
      <c r="N121" s="132">
        <f>IF(ISNA(VLOOKUP($D121,'Overall Individual'!$B$2:$J$195,7,FALSE)),0,VLOOKUP($D121,'Overall Individual'!$B$2:$J$195,7,FALSE))</f>
        <v>0</v>
      </c>
      <c r="O121" s="190"/>
      <c r="P121" s="133">
        <f>IF(ISNA(VLOOKUP($D121,'Overall Individual'!$B$2:$J$195,8,FALSE)),0,VLOOKUP($D121,'Overall Individual'!$B$2:$J$195,8,FALSE))</f>
        <v>0</v>
      </c>
      <c r="Q121" s="178"/>
      <c r="R121" s="134">
        <f>IF(ISNA(VLOOKUP($D121,'Overall Individual'!$B$2:$J$195,9,FALSE)),0,VLOOKUP($D121,'Overall Individual'!$B$2:$J$195,9,FALSE))</f>
        <v>0</v>
      </c>
      <c r="S121" s="178"/>
      <c r="T121" s="135">
        <f>IF(ISNA(VLOOKUP($D121,'Overall Individual'!$B$2:$K$195,10,FALSE)),0,VLOOKUP($D121,'Overall Individual'!$B$2:$K$195,10,FALSE))</f>
        <v>0</v>
      </c>
      <c r="U121" s="178"/>
      <c r="V121" s="131">
        <f>IF(ISNA(VLOOKUP($D121,'Overall Individual'!$B$2:$L$195,11,FALSE)),0,VLOOKUP($D121,'Overall Individual'!$B$2:$L$195,11,FALSE))</f>
        <v>0</v>
      </c>
      <c r="W121" s="178"/>
      <c r="X121" s="131">
        <f>IF(ISNA(VLOOKUP($D121,'Overall Individual'!$B$2:$M$195,12,FALSE)),0,VLOOKUP($D121,'Overall Individual'!$B$2:$M$195,12,FALSE))</f>
        <v>0</v>
      </c>
      <c r="Y121" s="178"/>
      <c r="Z121" s="131">
        <f>IF(ISNA(VLOOKUP($D121,'Overall Individual'!$B$2:$N$195,13,FALSE)),0,VLOOKUP($D121,'Overall Individual'!$B$2:$N$195,13,FALSE))</f>
        <v>0</v>
      </c>
      <c r="AA121" s="178"/>
      <c r="AC121" s="123"/>
      <c r="AD121" s="123"/>
      <c r="AE121" s="123"/>
    </row>
    <row r="122" spans="1:31" ht="12.75" customHeight="1" thickTop="1">
      <c r="A122" s="173">
        <v>25</v>
      </c>
      <c r="B122" s="179" t="s">
        <v>246</v>
      </c>
      <c r="C122" s="179" t="s">
        <v>175</v>
      </c>
      <c r="D122" s="142" t="s">
        <v>66</v>
      </c>
      <c r="E122" s="118">
        <f>VLOOKUP(D122,Runners!A$1:B$158,2,FALSE)</f>
        <v>240000</v>
      </c>
      <c r="F122" s="182">
        <f>SUM(E122:E126)</f>
        <v>1000000</v>
      </c>
      <c r="G122" s="185"/>
      <c r="H122" s="121">
        <f>IF(ISNA(VLOOKUP($D122,'Overall Individual'!$B$2:$J$195,4,FALSE)),0,VLOOKUP($D122,'Overall Individual'!$B$2:$J$195,4,FALSE))</f>
        <v>100</v>
      </c>
      <c r="I122" s="176">
        <f>SUM(H122:H126)</f>
        <v>423</v>
      </c>
      <c r="J122" s="120">
        <f>IF(ISNA(VLOOKUP($D122,'Overall Individual'!$B$2:$J$195,5,FALSE)),0,VLOOKUP($D122,'Overall Individual'!$B$2:$J$195,5,FALSE))</f>
        <v>0</v>
      </c>
      <c r="K122" s="176">
        <f>SUM(J122:J126)</f>
        <v>0</v>
      </c>
      <c r="L122" s="120">
        <f>IF(ISNA(VLOOKUP($D122,'Overall Individual'!$B$2:$J$195,6,FALSE)),0,VLOOKUP($D122,'Overall Individual'!$B$2:$J$195,6,FALSE))</f>
        <v>0</v>
      </c>
      <c r="M122" s="176">
        <f>SUM(L122:L126)</f>
        <v>0</v>
      </c>
      <c r="N122" s="137">
        <f>IF(ISNA(VLOOKUP($D122,'Overall Individual'!$B$2:$J$195,7,FALSE)),0,VLOOKUP($D122,'Overall Individual'!$B$2:$J$195,7,FALSE))</f>
        <v>0</v>
      </c>
      <c r="O122" s="188">
        <f>SUM(N122:N126)</f>
        <v>0</v>
      </c>
      <c r="P122" s="120">
        <f>IF(ISNA(VLOOKUP($D122,'Overall Individual'!$B$2:$J$195,8,FALSE)),0,VLOOKUP($D122,'Overall Individual'!$B$2:$J$195,8,FALSE))</f>
        <v>0</v>
      </c>
      <c r="Q122" s="176">
        <f>SUM(P122:P126)</f>
        <v>0</v>
      </c>
      <c r="R122" s="119">
        <f>IF(ISNA(VLOOKUP($D122,'Overall Individual'!$B$2:$J$195,9,FALSE)),0,VLOOKUP($D122,'Overall Individual'!$B$2:$J$195,9,FALSE))</f>
        <v>0</v>
      </c>
      <c r="S122" s="176">
        <f>SUM(R122:R126)</f>
        <v>0</v>
      </c>
      <c r="T122" s="121">
        <f>IF(ISNA(VLOOKUP($D122,'Overall Individual'!$B$2:$K$195,10,FALSE)),0,VLOOKUP($D122,'Overall Individual'!$B$2:$K$195,10,FALSE))</f>
        <v>0</v>
      </c>
      <c r="U122" s="176">
        <f>SUM(T122:T126)</f>
        <v>0</v>
      </c>
      <c r="V122" s="120">
        <f>IF(ISNA(VLOOKUP($D122,'Overall Individual'!$B$2:$L$195,11,FALSE)),0,VLOOKUP($D122,'Overall Individual'!$B$2:$L$195,11,FALSE))</f>
        <v>0</v>
      </c>
      <c r="W122" s="176">
        <f>SUM(V122:V126)</f>
        <v>0</v>
      </c>
      <c r="X122" s="120">
        <f>IF(ISNA(VLOOKUP($D122,'Overall Individual'!$B$2:$M$195,12,FALSE)),0,VLOOKUP($D122,'Overall Individual'!$B$2:$M$195,12,FALSE))</f>
        <v>0</v>
      </c>
      <c r="Y122" s="176">
        <f>SUM(X122:X126)</f>
        <v>0</v>
      </c>
      <c r="Z122" s="120">
        <f>IF(ISNA(VLOOKUP($D122,'Overall Individual'!$B$2:$N$195,13,FALSE)),0,VLOOKUP($D122,'Overall Individual'!$B$2:$N$195,13,FALSE))</f>
        <v>0</v>
      </c>
      <c r="AA122" s="176">
        <f>SUM(Z122:Z126)</f>
        <v>0</v>
      </c>
      <c r="AC122" s="123"/>
      <c r="AD122" s="129"/>
      <c r="AE122" s="123"/>
    </row>
    <row r="123" spans="1:31" ht="12.75" customHeight="1">
      <c r="A123" s="173"/>
      <c r="B123" s="180"/>
      <c r="C123" s="180"/>
      <c r="D123" s="143" t="s">
        <v>7</v>
      </c>
      <c r="E123" s="118">
        <f>VLOOKUP(D123,Runners!A$1:B$158,2,FALSE)</f>
        <v>240000</v>
      </c>
      <c r="F123" s="183"/>
      <c r="G123" s="186"/>
      <c r="H123" s="128">
        <f>IF(ISNA(VLOOKUP($D123,'Overall Individual'!$B$2:$J$195,4,FALSE)),0,VLOOKUP($D123,'Overall Individual'!$B$2:$J$195,4,FALSE))</f>
        <v>93</v>
      </c>
      <c r="I123" s="177"/>
      <c r="J123" s="124">
        <f>IF(ISNA(VLOOKUP($D123,'Overall Individual'!$B$2:$J$195,5,FALSE)),0,VLOOKUP($D123,'Overall Individual'!$B$2:$J$195,5,FALSE))</f>
        <v>0</v>
      </c>
      <c r="K123" s="177"/>
      <c r="L123" s="124">
        <f>IF(ISNA(VLOOKUP($D123,'Overall Individual'!$B$2:$J$195,6,FALSE)),0,VLOOKUP($D123,'Overall Individual'!$B$2:$J$195,6,FALSE))</f>
        <v>0</v>
      </c>
      <c r="M123" s="177"/>
      <c r="N123" s="125">
        <f>IF(ISNA(VLOOKUP($D123,'Overall Individual'!$B$2:$J$195,7,FALSE)),0,VLOOKUP($D123,'Overall Individual'!$B$2:$J$195,7,FALSE))</f>
        <v>0</v>
      </c>
      <c r="O123" s="189"/>
      <c r="P123" s="126">
        <f>IF(ISNA(VLOOKUP($D123,'Overall Individual'!$B$2:$J$195,8,FALSE)),0,VLOOKUP($D123,'Overall Individual'!$B$2:$J$195,8,FALSE))</f>
        <v>0</v>
      </c>
      <c r="Q123" s="177"/>
      <c r="R123" s="127">
        <f>IF(ISNA(VLOOKUP($D123,'Overall Individual'!$B$2:$J$195,9,FALSE)),0,VLOOKUP($D123,'Overall Individual'!$B$2:$J$195,9,FALSE))</f>
        <v>0</v>
      </c>
      <c r="S123" s="177"/>
      <c r="T123" s="128">
        <f>IF(ISNA(VLOOKUP($D123,'Overall Individual'!$B$2:$K$195,10,FALSE)),0,VLOOKUP($D123,'Overall Individual'!$B$2:$K$195,10,FALSE))</f>
        <v>0</v>
      </c>
      <c r="U123" s="177"/>
      <c r="V123" s="124">
        <f>IF(ISNA(VLOOKUP($D123,'Overall Individual'!$B$2:$L$195,11,FALSE)),0,VLOOKUP($D123,'Overall Individual'!$B$2:$L$195,11,FALSE))</f>
        <v>0</v>
      </c>
      <c r="W123" s="177"/>
      <c r="X123" s="124">
        <f>IF(ISNA(VLOOKUP($D123,'Overall Individual'!$B$2:$M$195,12,FALSE)),0,VLOOKUP($D123,'Overall Individual'!$B$2:$M$195,12,FALSE))</f>
        <v>0</v>
      </c>
      <c r="Y123" s="177"/>
      <c r="Z123" s="124">
        <f>IF(ISNA(VLOOKUP($D123,'Overall Individual'!$B$2:$N$195,13,FALSE)),0,VLOOKUP($D123,'Overall Individual'!$B$2:$N$195,13,FALSE))</f>
        <v>0</v>
      </c>
      <c r="AA123" s="177"/>
      <c r="AC123" s="123"/>
      <c r="AD123" s="123"/>
      <c r="AE123" s="123"/>
    </row>
    <row r="124" spans="1:31" ht="12.75" customHeight="1">
      <c r="A124" s="173"/>
      <c r="B124" s="180"/>
      <c r="C124" s="180"/>
      <c r="D124" s="143" t="s">
        <v>137</v>
      </c>
      <c r="E124" s="118">
        <f>VLOOKUP(D124,Runners!A$1:B$158,2,FALSE)</f>
        <v>220000</v>
      </c>
      <c r="F124" s="183"/>
      <c r="G124" s="186"/>
      <c r="H124" s="128">
        <f>IF(ISNA(VLOOKUP($D124,'Overall Individual'!$B$2:$J$195,4,FALSE)),0,VLOOKUP($D124,'Overall Individual'!$B$2:$J$195,4,FALSE))</f>
        <v>82</v>
      </c>
      <c r="I124" s="177"/>
      <c r="J124" s="124">
        <f>IF(ISNA(VLOOKUP($D124,'Overall Individual'!$B$2:$J$195,5,FALSE)),0,VLOOKUP($D124,'Overall Individual'!$B$2:$J$195,5,FALSE))</f>
        <v>0</v>
      </c>
      <c r="K124" s="177"/>
      <c r="L124" s="124">
        <f>IF(ISNA(VLOOKUP($D124,'Overall Individual'!$B$2:$J$195,6,FALSE)),0,VLOOKUP($D124,'Overall Individual'!$B$2:$J$195,6,FALSE))</f>
        <v>0</v>
      </c>
      <c r="M124" s="177"/>
      <c r="N124" s="125">
        <f>IF(ISNA(VLOOKUP($D124,'Overall Individual'!$B$2:$J$195,7,FALSE)),0,VLOOKUP($D124,'Overall Individual'!$B$2:$J$195,7,FALSE))</f>
        <v>0</v>
      </c>
      <c r="O124" s="189"/>
      <c r="P124" s="126">
        <f>IF(ISNA(VLOOKUP($D124,'Overall Individual'!$B$2:$J$195,8,FALSE)),0,VLOOKUP($D124,'Overall Individual'!$B$2:$J$195,8,FALSE))</f>
        <v>0</v>
      </c>
      <c r="Q124" s="177"/>
      <c r="R124" s="127">
        <f>IF(ISNA(VLOOKUP($D124,'Overall Individual'!$B$2:$J$195,9,FALSE)),0,VLOOKUP($D124,'Overall Individual'!$B$2:$J$195,9,FALSE))</f>
        <v>0</v>
      </c>
      <c r="S124" s="177"/>
      <c r="T124" s="128">
        <f>IF(ISNA(VLOOKUP($D124,'Overall Individual'!$B$2:$K$195,10,FALSE)),0,VLOOKUP($D124,'Overall Individual'!$B$2:$K$195,10,FALSE))</f>
        <v>0</v>
      </c>
      <c r="U124" s="177"/>
      <c r="V124" s="124">
        <f>IF(ISNA(VLOOKUP($D124,'Overall Individual'!$B$2:$L$195,11,FALSE)),0,VLOOKUP($D124,'Overall Individual'!$B$2:$L$195,11,FALSE))</f>
        <v>0</v>
      </c>
      <c r="W124" s="177"/>
      <c r="X124" s="124">
        <f>IF(ISNA(VLOOKUP($D124,'Overall Individual'!$B$2:$M$195,12,FALSE)),0,VLOOKUP($D124,'Overall Individual'!$B$2:$M$195,12,FALSE))</f>
        <v>0</v>
      </c>
      <c r="Y124" s="177"/>
      <c r="Z124" s="124">
        <f>IF(ISNA(VLOOKUP($D124,'Overall Individual'!$B$2:$N$195,13,FALSE)),0,VLOOKUP($D124,'Overall Individual'!$B$2:$N$195,13,FALSE))</f>
        <v>0</v>
      </c>
      <c r="AA124" s="177"/>
      <c r="AC124" s="123"/>
      <c r="AD124" s="123"/>
      <c r="AE124" s="123"/>
    </row>
    <row r="125" spans="1:31" ht="12.75" customHeight="1">
      <c r="A125" s="173"/>
      <c r="B125" s="180"/>
      <c r="C125" s="180"/>
      <c r="D125" s="143" t="s">
        <v>190</v>
      </c>
      <c r="E125" s="118">
        <f>VLOOKUP(D125,Runners!A$1:B$158,2,FALSE)</f>
        <v>170000</v>
      </c>
      <c r="F125" s="183"/>
      <c r="G125" s="186"/>
      <c r="H125" s="128">
        <f>IF(ISNA(VLOOKUP($D125,'Overall Individual'!$B$2:$J$195,4,FALSE)),0,VLOOKUP($D125,'Overall Individual'!$B$2:$J$195,4,FALSE))</f>
        <v>67</v>
      </c>
      <c r="I125" s="177"/>
      <c r="J125" s="124">
        <f>IF(ISNA(VLOOKUP($D125,'Overall Individual'!$B$2:$J$195,5,FALSE)),0,VLOOKUP($D125,'Overall Individual'!$B$2:$J$195,5,FALSE))</f>
        <v>0</v>
      </c>
      <c r="K125" s="177"/>
      <c r="L125" s="124">
        <f>IF(ISNA(VLOOKUP($D125,'Overall Individual'!$B$2:$J$195,6,FALSE)),0,VLOOKUP($D125,'Overall Individual'!$B$2:$J$195,6,FALSE))</f>
        <v>0</v>
      </c>
      <c r="M125" s="177"/>
      <c r="N125" s="125">
        <f>IF(ISNA(VLOOKUP($D125,'Overall Individual'!$B$2:$J$195,7,FALSE)),0,VLOOKUP($D125,'Overall Individual'!$B$2:$J$195,7,FALSE))</f>
        <v>0</v>
      </c>
      <c r="O125" s="189"/>
      <c r="P125" s="126">
        <f>IF(ISNA(VLOOKUP($D125,'Overall Individual'!$B$2:$J$195,8,FALSE)),0,VLOOKUP($D125,'Overall Individual'!$B$2:$J$195,8,FALSE))</f>
        <v>0</v>
      </c>
      <c r="Q125" s="177"/>
      <c r="R125" s="127">
        <f>IF(ISNA(VLOOKUP($D125,'Overall Individual'!$B$2:$J$195,9,FALSE)),0,VLOOKUP($D125,'Overall Individual'!$B$2:$J$195,9,FALSE))</f>
        <v>0</v>
      </c>
      <c r="S125" s="177"/>
      <c r="T125" s="128">
        <f>IF(ISNA(VLOOKUP($D125,'Overall Individual'!$B$2:$K$195,10,FALSE)),0,VLOOKUP($D125,'Overall Individual'!$B$2:$K$195,10,FALSE))</f>
        <v>0</v>
      </c>
      <c r="U125" s="177"/>
      <c r="V125" s="124">
        <f>IF(ISNA(VLOOKUP($D125,'Overall Individual'!$B$2:$L$195,11,FALSE)),0,VLOOKUP($D125,'Overall Individual'!$B$2:$L$195,11,FALSE))</f>
        <v>0</v>
      </c>
      <c r="W125" s="177"/>
      <c r="X125" s="124">
        <f>IF(ISNA(VLOOKUP($D125,'Overall Individual'!$B$2:$M$195,12,FALSE)),0,VLOOKUP($D125,'Overall Individual'!$B$2:$M$195,12,FALSE))</f>
        <v>0</v>
      </c>
      <c r="Y125" s="177"/>
      <c r="Z125" s="124">
        <f>IF(ISNA(VLOOKUP($D125,'Overall Individual'!$B$2:$N$195,13,FALSE)),0,VLOOKUP($D125,'Overall Individual'!$B$2:$N$195,13,FALSE))</f>
        <v>0</v>
      </c>
      <c r="AA125" s="177"/>
      <c r="AC125" s="123"/>
      <c r="AD125" s="123"/>
      <c r="AE125" s="123"/>
    </row>
    <row r="126" spans="1:31" ht="12.75" customHeight="1" thickBot="1">
      <c r="A126" s="173"/>
      <c r="B126" s="181"/>
      <c r="C126" s="181"/>
      <c r="D126" s="144" t="s">
        <v>216</v>
      </c>
      <c r="E126" s="118">
        <f>VLOOKUP(D126,Runners!A$1:B$158,2,FALSE)</f>
        <v>130000</v>
      </c>
      <c r="F126" s="184"/>
      <c r="G126" s="187"/>
      <c r="H126" s="135">
        <f>IF(ISNA(VLOOKUP($D126,'Overall Individual'!$B$2:$J$195,4,FALSE)),0,VLOOKUP($D126,'Overall Individual'!$B$2:$J$195,4,FALSE))</f>
        <v>81</v>
      </c>
      <c r="I126" s="178"/>
      <c r="J126" s="131">
        <f>IF(ISNA(VLOOKUP($D126,'Overall Individual'!$B$2:$J$195,5,FALSE)),0,VLOOKUP($D126,'Overall Individual'!$B$2:$J$195,5,FALSE))</f>
        <v>0</v>
      </c>
      <c r="K126" s="178"/>
      <c r="L126" s="131">
        <f>IF(ISNA(VLOOKUP($D126,'Overall Individual'!$B$2:$J$195,6,FALSE)),0,VLOOKUP($D126,'Overall Individual'!$B$2:$J$195,6,FALSE))</f>
        <v>0</v>
      </c>
      <c r="M126" s="178"/>
      <c r="N126" s="132">
        <f>IF(ISNA(VLOOKUP($D126,'Overall Individual'!$B$2:$J$195,7,FALSE)),0,VLOOKUP($D126,'Overall Individual'!$B$2:$J$195,7,FALSE))</f>
        <v>0</v>
      </c>
      <c r="O126" s="190"/>
      <c r="P126" s="133">
        <f>IF(ISNA(VLOOKUP($D126,'Overall Individual'!$B$2:$J$195,8,FALSE)),0,VLOOKUP($D126,'Overall Individual'!$B$2:$J$195,8,FALSE))</f>
        <v>0</v>
      </c>
      <c r="Q126" s="178"/>
      <c r="R126" s="134">
        <f>IF(ISNA(VLOOKUP($D126,'Overall Individual'!$B$2:$J$195,9,FALSE)),0,VLOOKUP($D126,'Overall Individual'!$B$2:$J$195,9,FALSE))</f>
        <v>0</v>
      </c>
      <c r="S126" s="178"/>
      <c r="T126" s="135">
        <f>IF(ISNA(VLOOKUP($D126,'Overall Individual'!$B$2:$K$195,10,FALSE)),0,VLOOKUP($D126,'Overall Individual'!$B$2:$K$195,10,FALSE))</f>
        <v>0</v>
      </c>
      <c r="U126" s="178"/>
      <c r="V126" s="131">
        <f>IF(ISNA(VLOOKUP($D126,'Overall Individual'!$B$2:$L$195,11,FALSE)),0,VLOOKUP($D126,'Overall Individual'!$B$2:$L$195,11,FALSE))</f>
        <v>0</v>
      </c>
      <c r="W126" s="178"/>
      <c r="X126" s="131">
        <f>IF(ISNA(VLOOKUP($D126,'Overall Individual'!$B$2:$M$195,12,FALSE)),0,VLOOKUP($D126,'Overall Individual'!$B$2:$M$195,12,FALSE))</f>
        <v>0</v>
      </c>
      <c r="Y126" s="178"/>
      <c r="Z126" s="131">
        <f>IF(ISNA(VLOOKUP($D126,'Overall Individual'!$B$2:$N$195,13,FALSE)),0,VLOOKUP($D126,'Overall Individual'!$B$2:$N$195,13,FALSE))</f>
        <v>0</v>
      </c>
      <c r="AA126" s="178"/>
      <c r="AC126" s="123"/>
      <c r="AD126" s="129"/>
      <c r="AE126" s="123"/>
    </row>
    <row r="127" spans="1:31" ht="12.75" customHeight="1" thickTop="1">
      <c r="A127" s="173">
        <v>26</v>
      </c>
      <c r="B127" s="173" t="s">
        <v>247</v>
      </c>
      <c r="C127" s="179" t="s">
        <v>175</v>
      </c>
      <c r="D127" s="143" t="s">
        <v>12</v>
      </c>
      <c r="E127" s="118">
        <f>VLOOKUP(D127,Runners!A$1:B$158,2,FALSE)</f>
        <v>250000</v>
      </c>
      <c r="F127" s="182">
        <f>SUM(E127:E131)</f>
        <v>1000000</v>
      </c>
      <c r="G127" s="185"/>
      <c r="H127" s="121">
        <f>IF(ISNA(VLOOKUP($D127,'Overall Individual'!$B$2:$J$195,4,FALSE)),0,VLOOKUP($D127,'Overall Individual'!$B$2:$J$195,4,FALSE))</f>
        <v>97</v>
      </c>
      <c r="I127" s="176">
        <f>SUM(H127:H131)</f>
        <v>359</v>
      </c>
      <c r="J127" s="120">
        <f>IF(ISNA(VLOOKUP($D127,'Overall Individual'!$B$2:$J$195,5,FALSE)),0,VLOOKUP($D127,'Overall Individual'!$B$2:$J$195,5,FALSE))</f>
        <v>0</v>
      </c>
      <c r="K127" s="176">
        <f>SUM(J127:J131)</f>
        <v>0</v>
      </c>
      <c r="L127" s="120">
        <f>IF(ISNA(VLOOKUP($D127,'Overall Individual'!$B$2:$J$195,6,FALSE)),0,VLOOKUP($D127,'Overall Individual'!$B$2:$J$195,6,FALSE))</f>
        <v>0</v>
      </c>
      <c r="M127" s="176">
        <f>SUM(L127:L131)</f>
        <v>0</v>
      </c>
      <c r="N127" s="137">
        <f>IF(ISNA(VLOOKUP($D127,'Overall Individual'!$B$2:$J$195,7,FALSE)),0,VLOOKUP($D127,'Overall Individual'!$B$2:$J$195,7,FALSE))</f>
        <v>0</v>
      </c>
      <c r="O127" s="188">
        <f>SUM(N127:N131)</f>
        <v>0</v>
      </c>
      <c r="P127" s="120">
        <f>IF(ISNA(VLOOKUP($D127,'Overall Individual'!$B$2:$J$195,8,FALSE)),0,VLOOKUP($D127,'Overall Individual'!$B$2:$J$195,8,FALSE))</f>
        <v>0</v>
      </c>
      <c r="Q127" s="176">
        <f>SUM(P127:P131)</f>
        <v>0</v>
      </c>
      <c r="R127" s="119">
        <f>IF(ISNA(VLOOKUP($D127,'Overall Individual'!$B$2:$J$195,9,FALSE)),0,VLOOKUP($D127,'Overall Individual'!$B$2:$J$195,9,FALSE))</f>
        <v>0</v>
      </c>
      <c r="S127" s="176">
        <f>SUM(R127:R131)</f>
        <v>0</v>
      </c>
      <c r="T127" s="121">
        <f>IF(ISNA(VLOOKUP($D127,'Overall Individual'!$B$2:$K$195,10,FALSE)),0,VLOOKUP($D127,'Overall Individual'!$B$2:$K$195,10,FALSE))</f>
        <v>0</v>
      </c>
      <c r="U127" s="176">
        <f>SUM(T127:T131)</f>
        <v>0</v>
      </c>
      <c r="V127" s="120">
        <f>IF(ISNA(VLOOKUP($D127,'Overall Individual'!$B$2:$L$195,11,FALSE)),0,VLOOKUP($D127,'Overall Individual'!$B$2:$L$195,11,FALSE))</f>
        <v>0</v>
      </c>
      <c r="W127" s="176">
        <f>SUM(V127:V131)</f>
        <v>0</v>
      </c>
      <c r="X127" s="120">
        <f>IF(ISNA(VLOOKUP($D127,'Overall Individual'!$B$2:$M$195,12,FALSE)),0,VLOOKUP($D127,'Overall Individual'!$B$2:$M$195,12,FALSE))</f>
        <v>0</v>
      </c>
      <c r="Y127" s="176">
        <f>SUM(X127:X131)</f>
        <v>0</v>
      </c>
      <c r="Z127" s="120">
        <f>IF(ISNA(VLOOKUP($D127,'Overall Individual'!$B$2:$N$195,13,FALSE)),0,VLOOKUP($D127,'Overall Individual'!$B$2:$N$195,13,FALSE))</f>
        <v>0</v>
      </c>
      <c r="AA127" s="176">
        <f>SUM(Z127:Z131)</f>
        <v>0</v>
      </c>
      <c r="AC127" s="123"/>
      <c r="AD127" s="123"/>
      <c r="AE127" s="123"/>
    </row>
    <row r="128" spans="1:31" ht="12.75" customHeight="1">
      <c r="A128" s="173"/>
      <c r="B128" s="191"/>
      <c r="C128" s="180"/>
      <c r="D128" s="143" t="s">
        <v>175</v>
      </c>
      <c r="E128" s="118">
        <f>VLOOKUP(D128,Runners!A$1:B$158,2,FALSE)</f>
        <v>230000</v>
      </c>
      <c r="F128" s="183"/>
      <c r="G128" s="186"/>
      <c r="H128" s="128">
        <f>IF(ISNA(VLOOKUP($D128,'Overall Individual'!$B$2:$J$195,4,FALSE)),0,VLOOKUP($D128,'Overall Individual'!$B$2:$J$195,4,FALSE))</f>
        <v>90</v>
      </c>
      <c r="I128" s="177"/>
      <c r="J128" s="124">
        <f>IF(ISNA(VLOOKUP($D128,'Overall Individual'!$B$2:$J$195,5,FALSE)),0,VLOOKUP($D128,'Overall Individual'!$B$2:$J$195,5,FALSE))</f>
        <v>0</v>
      </c>
      <c r="K128" s="177"/>
      <c r="L128" s="124">
        <f>IF(ISNA(VLOOKUP($D128,'Overall Individual'!$B$2:$J$195,6,FALSE)),0,VLOOKUP($D128,'Overall Individual'!$B$2:$J$195,6,FALSE))</f>
        <v>0</v>
      </c>
      <c r="M128" s="177"/>
      <c r="N128" s="125">
        <f>IF(ISNA(VLOOKUP($D128,'Overall Individual'!$B$2:$J$195,7,FALSE)),0,VLOOKUP($D128,'Overall Individual'!$B$2:$J$195,7,FALSE))</f>
        <v>0</v>
      </c>
      <c r="O128" s="189"/>
      <c r="P128" s="126">
        <f>IF(ISNA(VLOOKUP($D128,'Overall Individual'!$B$2:$J$195,8,FALSE)),0,VLOOKUP($D128,'Overall Individual'!$B$2:$J$195,8,FALSE))</f>
        <v>0</v>
      </c>
      <c r="Q128" s="177"/>
      <c r="R128" s="127">
        <f>IF(ISNA(VLOOKUP($D128,'Overall Individual'!$B$2:$J$195,9,FALSE)),0,VLOOKUP($D128,'Overall Individual'!$B$2:$J$195,9,FALSE))</f>
        <v>0</v>
      </c>
      <c r="S128" s="177"/>
      <c r="T128" s="128">
        <f>IF(ISNA(VLOOKUP($D128,'Overall Individual'!$B$2:$K$195,10,FALSE)),0,VLOOKUP($D128,'Overall Individual'!$B$2:$K$195,10,FALSE))</f>
        <v>0</v>
      </c>
      <c r="U128" s="177"/>
      <c r="V128" s="124">
        <f>IF(ISNA(VLOOKUP($D128,'Overall Individual'!$B$2:$L$195,11,FALSE)),0,VLOOKUP($D128,'Overall Individual'!$B$2:$L$195,11,FALSE))</f>
        <v>0</v>
      </c>
      <c r="W128" s="177"/>
      <c r="X128" s="124">
        <f>IF(ISNA(VLOOKUP($D128,'Overall Individual'!$B$2:$M$195,12,FALSE)),0,VLOOKUP($D128,'Overall Individual'!$B$2:$M$195,12,FALSE))</f>
        <v>0</v>
      </c>
      <c r="Y128" s="177"/>
      <c r="Z128" s="124">
        <f>IF(ISNA(VLOOKUP($D128,'Overall Individual'!$B$2:$N$195,13,FALSE)),0,VLOOKUP($D128,'Overall Individual'!$B$2:$N$195,13,FALSE))</f>
        <v>0</v>
      </c>
      <c r="AA128" s="177"/>
      <c r="AC128" s="123"/>
      <c r="AD128" s="123"/>
      <c r="AE128" s="123"/>
    </row>
    <row r="129" spans="1:31" ht="12.75" customHeight="1">
      <c r="A129" s="173"/>
      <c r="B129" s="191"/>
      <c r="C129" s="180"/>
      <c r="D129" s="143" t="s">
        <v>5</v>
      </c>
      <c r="E129" s="118">
        <f>VLOOKUP(D129,Runners!A$1:B$158,2,FALSE)</f>
        <v>190000</v>
      </c>
      <c r="F129" s="183"/>
      <c r="G129" s="186"/>
      <c r="H129" s="128">
        <f>IF(ISNA(VLOOKUP($D129,'Overall Individual'!$B$2:$J$195,4,FALSE)),0,VLOOKUP($D129,'Overall Individual'!$B$2:$J$195,4,FALSE))</f>
        <v>37</v>
      </c>
      <c r="I129" s="177"/>
      <c r="J129" s="124">
        <f>IF(ISNA(VLOOKUP($D129,'Overall Individual'!$B$2:$J$195,5,FALSE)),0,VLOOKUP($D129,'Overall Individual'!$B$2:$J$195,5,FALSE))</f>
        <v>0</v>
      </c>
      <c r="K129" s="177"/>
      <c r="L129" s="124">
        <f>IF(ISNA(VLOOKUP($D129,'Overall Individual'!$B$2:$J$195,6,FALSE)),0,VLOOKUP($D129,'Overall Individual'!$B$2:$J$195,6,FALSE))</f>
        <v>0</v>
      </c>
      <c r="M129" s="177"/>
      <c r="N129" s="125">
        <f>IF(ISNA(VLOOKUP($D129,'Overall Individual'!$B$2:$J$195,7,FALSE)),0,VLOOKUP($D129,'Overall Individual'!$B$2:$J$195,7,FALSE))</f>
        <v>0</v>
      </c>
      <c r="O129" s="189"/>
      <c r="P129" s="126">
        <f>IF(ISNA(VLOOKUP($D129,'Overall Individual'!$B$2:$J$195,8,FALSE)),0,VLOOKUP($D129,'Overall Individual'!$B$2:$J$195,8,FALSE))</f>
        <v>0</v>
      </c>
      <c r="Q129" s="177"/>
      <c r="R129" s="127">
        <f>IF(ISNA(VLOOKUP($D129,'Overall Individual'!$B$2:$J$195,9,FALSE)),0,VLOOKUP($D129,'Overall Individual'!$B$2:$J$195,9,FALSE))</f>
        <v>0</v>
      </c>
      <c r="S129" s="177"/>
      <c r="T129" s="128">
        <f>IF(ISNA(VLOOKUP($D129,'Overall Individual'!$B$2:$K$195,10,FALSE)),0,VLOOKUP($D129,'Overall Individual'!$B$2:$K$195,10,FALSE))</f>
        <v>0</v>
      </c>
      <c r="U129" s="177"/>
      <c r="V129" s="124">
        <f>IF(ISNA(VLOOKUP($D129,'Overall Individual'!$B$2:$L$195,11,FALSE)),0,VLOOKUP($D129,'Overall Individual'!$B$2:$L$195,11,FALSE))</f>
        <v>0</v>
      </c>
      <c r="W129" s="177"/>
      <c r="X129" s="124">
        <f>IF(ISNA(VLOOKUP($D129,'Overall Individual'!$B$2:$M$195,12,FALSE)),0,VLOOKUP($D129,'Overall Individual'!$B$2:$M$195,12,FALSE))</f>
        <v>0</v>
      </c>
      <c r="Y129" s="177"/>
      <c r="Z129" s="124">
        <f>IF(ISNA(VLOOKUP($D129,'Overall Individual'!$B$2:$N$195,13,FALSE)),0,VLOOKUP($D129,'Overall Individual'!$B$2:$N$195,13,FALSE))</f>
        <v>0</v>
      </c>
      <c r="AA129" s="177"/>
      <c r="AC129" s="123"/>
      <c r="AD129" s="123"/>
      <c r="AE129" s="123"/>
    </row>
    <row r="130" spans="1:31" ht="12.75" customHeight="1">
      <c r="A130" s="173"/>
      <c r="B130" s="191"/>
      <c r="C130" s="180"/>
      <c r="D130" s="143" t="s">
        <v>108</v>
      </c>
      <c r="E130" s="118">
        <f>VLOOKUP(D130,Runners!A$1:B$158,2,FALSE)</f>
        <v>180000</v>
      </c>
      <c r="F130" s="183"/>
      <c r="G130" s="186"/>
      <c r="H130" s="128">
        <f>IF(ISNA(VLOOKUP($D130,'Overall Individual'!$B$2:$J$195,4,FALSE)),0,VLOOKUP($D130,'Overall Individual'!$B$2:$J$195,4,FALSE))</f>
        <v>61</v>
      </c>
      <c r="I130" s="177"/>
      <c r="J130" s="124">
        <f>IF(ISNA(VLOOKUP($D130,'Overall Individual'!$B$2:$J$195,5,FALSE)),0,VLOOKUP($D130,'Overall Individual'!$B$2:$J$195,5,FALSE))</f>
        <v>0</v>
      </c>
      <c r="K130" s="177"/>
      <c r="L130" s="124">
        <f>IF(ISNA(VLOOKUP($D130,'Overall Individual'!$B$2:$J$195,6,FALSE)),0,VLOOKUP($D130,'Overall Individual'!$B$2:$J$195,6,FALSE))</f>
        <v>0</v>
      </c>
      <c r="M130" s="177"/>
      <c r="N130" s="125">
        <f>IF(ISNA(VLOOKUP($D130,'Overall Individual'!$B$2:$J$195,7,FALSE)),0,VLOOKUP($D130,'Overall Individual'!$B$2:$J$195,7,FALSE))</f>
        <v>0</v>
      </c>
      <c r="O130" s="189"/>
      <c r="P130" s="126">
        <f>IF(ISNA(VLOOKUP($D130,'Overall Individual'!$B$2:$J$195,8,FALSE)),0,VLOOKUP($D130,'Overall Individual'!$B$2:$J$195,8,FALSE))</f>
        <v>0</v>
      </c>
      <c r="Q130" s="177"/>
      <c r="R130" s="127">
        <f>IF(ISNA(VLOOKUP($D130,'Overall Individual'!$B$2:$J$195,9,FALSE)),0,VLOOKUP($D130,'Overall Individual'!$B$2:$J$195,9,FALSE))</f>
        <v>0</v>
      </c>
      <c r="S130" s="177"/>
      <c r="T130" s="128">
        <f>IF(ISNA(VLOOKUP($D130,'Overall Individual'!$B$2:$K$195,10,FALSE)),0,VLOOKUP($D130,'Overall Individual'!$B$2:$K$195,10,FALSE))</f>
        <v>0</v>
      </c>
      <c r="U130" s="177"/>
      <c r="V130" s="124">
        <f>IF(ISNA(VLOOKUP($D130,'Overall Individual'!$B$2:$L$195,11,FALSE)),0,VLOOKUP($D130,'Overall Individual'!$B$2:$L$195,11,FALSE))</f>
        <v>0</v>
      </c>
      <c r="W130" s="177"/>
      <c r="X130" s="124">
        <f>IF(ISNA(VLOOKUP($D130,'Overall Individual'!$B$2:$M$195,12,FALSE)),0,VLOOKUP($D130,'Overall Individual'!$B$2:$M$195,12,FALSE))</f>
        <v>0</v>
      </c>
      <c r="Y130" s="177"/>
      <c r="Z130" s="124">
        <f>IF(ISNA(VLOOKUP($D130,'Overall Individual'!$B$2:$N$195,13,FALSE)),0,VLOOKUP($D130,'Overall Individual'!$B$2:$N$195,13,FALSE))</f>
        <v>0</v>
      </c>
      <c r="AA130" s="177"/>
      <c r="AC130" s="123"/>
      <c r="AD130" s="123"/>
      <c r="AE130" s="123"/>
    </row>
    <row r="131" spans="1:31" ht="12.75" customHeight="1" thickBot="1">
      <c r="A131" s="173"/>
      <c r="B131" s="192"/>
      <c r="C131" s="181"/>
      <c r="D131" s="143" t="s">
        <v>200</v>
      </c>
      <c r="E131" s="118">
        <f>VLOOKUP(D131,Runners!A$1:B$158,2,FALSE)</f>
        <v>150000</v>
      </c>
      <c r="F131" s="184"/>
      <c r="G131" s="187"/>
      <c r="H131" s="135">
        <f>IF(ISNA(VLOOKUP($D131,'Overall Individual'!$B$2:$J$195,4,FALSE)),0,VLOOKUP($D131,'Overall Individual'!$B$2:$J$195,4,FALSE))</f>
        <v>74</v>
      </c>
      <c r="I131" s="178"/>
      <c r="J131" s="131">
        <f>IF(ISNA(VLOOKUP($D131,'Overall Individual'!$B$2:$J$195,5,FALSE)),0,VLOOKUP($D131,'Overall Individual'!$B$2:$J$195,5,FALSE))</f>
        <v>0</v>
      </c>
      <c r="K131" s="178"/>
      <c r="L131" s="131">
        <f>IF(ISNA(VLOOKUP($D131,'Overall Individual'!$B$2:$J$195,6,FALSE)),0,VLOOKUP($D131,'Overall Individual'!$B$2:$J$195,6,FALSE))</f>
        <v>0</v>
      </c>
      <c r="M131" s="178"/>
      <c r="N131" s="132">
        <f>IF(ISNA(VLOOKUP($D131,'Overall Individual'!$B$2:$J$195,7,FALSE)),0,VLOOKUP($D131,'Overall Individual'!$B$2:$J$195,7,FALSE))</f>
        <v>0</v>
      </c>
      <c r="O131" s="190"/>
      <c r="P131" s="133">
        <f>IF(ISNA(VLOOKUP($D131,'Overall Individual'!$B$2:$J$195,8,FALSE)),0,VLOOKUP($D131,'Overall Individual'!$B$2:$J$195,8,FALSE))</f>
        <v>0</v>
      </c>
      <c r="Q131" s="178"/>
      <c r="R131" s="134">
        <f>IF(ISNA(VLOOKUP($D131,'Overall Individual'!$B$2:$J$195,9,FALSE)),0,VLOOKUP($D131,'Overall Individual'!$B$2:$J$195,9,FALSE))</f>
        <v>0</v>
      </c>
      <c r="S131" s="178"/>
      <c r="T131" s="135">
        <f>IF(ISNA(VLOOKUP($D131,'Overall Individual'!$B$2:$K$195,10,FALSE)),0,VLOOKUP($D131,'Overall Individual'!$B$2:$K$195,10,FALSE))</f>
        <v>0</v>
      </c>
      <c r="U131" s="178"/>
      <c r="V131" s="131">
        <f>IF(ISNA(VLOOKUP($D131,'Overall Individual'!$B$2:$L$195,11,FALSE)),0,VLOOKUP($D131,'Overall Individual'!$B$2:$L$195,11,FALSE))</f>
        <v>0</v>
      </c>
      <c r="W131" s="178"/>
      <c r="X131" s="131">
        <f>IF(ISNA(VLOOKUP($D131,'Overall Individual'!$B$2:$M$195,12,FALSE)),0,VLOOKUP($D131,'Overall Individual'!$B$2:$M$195,12,FALSE))</f>
        <v>0</v>
      </c>
      <c r="Y131" s="178"/>
      <c r="Z131" s="131">
        <f>IF(ISNA(VLOOKUP($D131,'Overall Individual'!$B$2:$N$195,13,FALSE)),0,VLOOKUP($D131,'Overall Individual'!$B$2:$N$195,13,FALSE))</f>
        <v>0</v>
      </c>
      <c r="AA131" s="178"/>
      <c r="AC131" s="123"/>
      <c r="AD131" s="123"/>
      <c r="AE131" s="123"/>
    </row>
    <row r="132" spans="1:31" ht="12.75" customHeight="1" thickTop="1">
      <c r="A132" s="173">
        <v>27</v>
      </c>
      <c r="B132" s="173" t="s">
        <v>249</v>
      </c>
      <c r="C132" s="179" t="s">
        <v>202</v>
      </c>
      <c r="D132" s="163" t="s">
        <v>248</v>
      </c>
      <c r="E132" s="118">
        <f>VLOOKUP(D132,Runners!A$1:B$158,2,FALSE)</f>
        <v>215000</v>
      </c>
      <c r="F132" s="182">
        <f>SUM(E132:E136)</f>
        <v>985000</v>
      </c>
      <c r="G132" s="185">
        <v>3</v>
      </c>
      <c r="H132" s="121">
        <f>IF(ISNA(VLOOKUP($D132,'Overall Individual'!$B$2:$J$195,4,FALSE)),0,VLOOKUP($D132,'Overall Individual'!$B$2:$J$195,4,FALSE))</f>
        <v>95</v>
      </c>
      <c r="I132" s="176">
        <f>SUM(H132:H136)</f>
        <v>452</v>
      </c>
      <c r="J132" s="120">
        <f>IF(ISNA(VLOOKUP($D132,'Overall Individual'!$B$2:$J$195,5,FALSE)),0,VLOOKUP($D132,'Overall Individual'!$B$2:$J$195,5,FALSE))</f>
        <v>0</v>
      </c>
      <c r="K132" s="176">
        <f>SUM(J132:J136)</f>
        <v>0</v>
      </c>
      <c r="L132" s="120">
        <f>IF(ISNA(VLOOKUP($D132,'Overall Individual'!$B$2:$J$195,6,FALSE)),0,VLOOKUP($D132,'Overall Individual'!$B$2:$J$195,6,FALSE))</f>
        <v>0</v>
      </c>
      <c r="M132" s="176">
        <f>SUM(L132:L136)</f>
        <v>0</v>
      </c>
      <c r="N132" s="137">
        <f>IF(ISNA(VLOOKUP($D132,'Overall Individual'!$B$2:$J$195,7,FALSE)),0,VLOOKUP($D132,'Overall Individual'!$B$2:$J$195,7,FALSE))</f>
        <v>0</v>
      </c>
      <c r="O132" s="188">
        <f>SUM(N132:N136)</f>
        <v>0</v>
      </c>
      <c r="P132" s="120">
        <f>IF(ISNA(VLOOKUP($D132,'Overall Individual'!$B$2:$J$195,8,FALSE)),0,VLOOKUP($D132,'Overall Individual'!$B$2:$J$195,8,FALSE))</f>
        <v>0</v>
      </c>
      <c r="Q132" s="176">
        <f>SUM(P132:P136)</f>
        <v>0</v>
      </c>
      <c r="R132" s="119">
        <f>IF(ISNA(VLOOKUP($D132,'Overall Individual'!$B$2:$J$195,9,FALSE)),0,VLOOKUP($D132,'Overall Individual'!$B$2:$J$195,9,FALSE))</f>
        <v>0</v>
      </c>
      <c r="S132" s="176">
        <f>SUM(R132:R136)</f>
        <v>0</v>
      </c>
      <c r="T132" s="121">
        <f>IF(ISNA(VLOOKUP($D132,'Overall Individual'!$B$2:$K$195,10,FALSE)),0,VLOOKUP($D132,'Overall Individual'!$B$2:$K$195,10,FALSE))</f>
        <v>0</v>
      </c>
      <c r="U132" s="176">
        <f>SUM(T132:T136)</f>
        <v>0</v>
      </c>
      <c r="V132" s="120">
        <f>IF(ISNA(VLOOKUP($D132,'Overall Individual'!$B$2:$L$195,11,FALSE)),0,VLOOKUP($D132,'Overall Individual'!$B$2:$L$195,11,FALSE))</f>
        <v>0</v>
      </c>
      <c r="W132" s="176">
        <f>SUM(V132:V136)</f>
        <v>0</v>
      </c>
      <c r="X132" s="120">
        <f>IF(ISNA(VLOOKUP($D132,'Overall Individual'!$B$2:$M$195,12,FALSE)),0,VLOOKUP($D132,'Overall Individual'!$B$2:$M$195,12,FALSE))</f>
        <v>0</v>
      </c>
      <c r="Y132" s="176">
        <f>SUM(X132:X136)</f>
        <v>0</v>
      </c>
      <c r="Z132" s="120">
        <f>IF(ISNA(VLOOKUP($D132,'Overall Individual'!$B$2:$N$195,13,FALSE)),0,VLOOKUP($D132,'Overall Individual'!$B$2:$N$195,13,FALSE))</f>
        <v>0</v>
      </c>
      <c r="AA132" s="176">
        <f>SUM(Z132:Z136)</f>
        <v>0</v>
      </c>
      <c r="AC132" s="123"/>
      <c r="AD132" s="123"/>
      <c r="AE132" s="123"/>
    </row>
    <row r="133" spans="1:31" ht="12.75" customHeight="1">
      <c r="A133" s="173"/>
      <c r="B133" s="191"/>
      <c r="C133" s="180"/>
      <c r="D133" s="164" t="s">
        <v>203</v>
      </c>
      <c r="E133" s="118">
        <f>VLOOKUP(D133,Runners!A$1:B$158,2,FALSE)</f>
        <v>170000</v>
      </c>
      <c r="F133" s="183"/>
      <c r="G133" s="186"/>
      <c r="H133" s="128">
        <f>IF(ISNA(VLOOKUP($D133,'Overall Individual'!$B$2:$J$195,4,FALSE)),0,VLOOKUP($D133,'Overall Individual'!$B$2:$J$195,4,FALSE))</f>
        <v>92</v>
      </c>
      <c r="I133" s="177"/>
      <c r="J133" s="124">
        <f>IF(ISNA(VLOOKUP($D133,'Overall Individual'!$B$2:$J$195,5,FALSE)),0,VLOOKUP($D133,'Overall Individual'!$B$2:$J$195,5,FALSE))</f>
        <v>0</v>
      </c>
      <c r="K133" s="177"/>
      <c r="L133" s="124">
        <f>IF(ISNA(VLOOKUP($D133,'Overall Individual'!$B$2:$J$195,6,FALSE)),0,VLOOKUP($D133,'Overall Individual'!$B$2:$J$195,6,FALSE))</f>
        <v>0</v>
      </c>
      <c r="M133" s="177"/>
      <c r="N133" s="125">
        <f>IF(ISNA(VLOOKUP($D133,'Overall Individual'!$B$2:$J$195,7,FALSE)),0,VLOOKUP($D133,'Overall Individual'!$B$2:$J$195,7,FALSE))</f>
        <v>0</v>
      </c>
      <c r="O133" s="189"/>
      <c r="P133" s="126">
        <f>IF(ISNA(VLOOKUP($D133,'Overall Individual'!$B$2:$J$195,8,FALSE)),0,VLOOKUP($D133,'Overall Individual'!$B$2:$J$195,8,FALSE))</f>
        <v>0</v>
      </c>
      <c r="Q133" s="177"/>
      <c r="R133" s="127">
        <f>IF(ISNA(VLOOKUP($D133,'Overall Individual'!$B$2:$J$195,9,FALSE)),0,VLOOKUP($D133,'Overall Individual'!$B$2:$J$195,9,FALSE))</f>
        <v>0</v>
      </c>
      <c r="S133" s="177"/>
      <c r="T133" s="128">
        <f>IF(ISNA(VLOOKUP($D133,'Overall Individual'!$B$2:$K$195,10,FALSE)),0,VLOOKUP($D133,'Overall Individual'!$B$2:$K$195,10,FALSE))</f>
        <v>0</v>
      </c>
      <c r="U133" s="177"/>
      <c r="V133" s="124">
        <f>IF(ISNA(VLOOKUP($D133,'Overall Individual'!$B$2:$L$195,11,FALSE)),0,VLOOKUP($D133,'Overall Individual'!$B$2:$L$195,11,FALSE))</f>
        <v>0</v>
      </c>
      <c r="W133" s="177"/>
      <c r="X133" s="124">
        <f>IF(ISNA(VLOOKUP($D133,'Overall Individual'!$B$2:$M$195,12,FALSE)),0,VLOOKUP($D133,'Overall Individual'!$B$2:$M$195,12,FALSE))</f>
        <v>0</v>
      </c>
      <c r="Y133" s="177"/>
      <c r="Z133" s="124">
        <f>IF(ISNA(VLOOKUP($D133,'Overall Individual'!$B$2:$N$195,13,FALSE)),0,VLOOKUP($D133,'Overall Individual'!$B$2:$N$195,13,FALSE))</f>
        <v>0</v>
      </c>
      <c r="AA133" s="177"/>
      <c r="AC133" s="123"/>
      <c r="AD133" s="123"/>
      <c r="AE133" s="123"/>
    </row>
    <row r="134" spans="1:31" ht="12.75" customHeight="1">
      <c r="A134" s="173"/>
      <c r="B134" s="191"/>
      <c r="C134" s="180"/>
      <c r="D134" s="164" t="s">
        <v>200</v>
      </c>
      <c r="E134" s="118">
        <f>VLOOKUP(D134,Runners!A$1:B$158,2,FALSE)</f>
        <v>150000</v>
      </c>
      <c r="F134" s="183"/>
      <c r="G134" s="186"/>
      <c r="H134" s="128">
        <f>IF(ISNA(VLOOKUP($D134,'Overall Individual'!$B$2:$J$195,4,FALSE)),0,VLOOKUP($D134,'Overall Individual'!$B$2:$J$195,4,FALSE))</f>
        <v>74</v>
      </c>
      <c r="I134" s="177"/>
      <c r="J134" s="124">
        <f>IF(ISNA(VLOOKUP($D134,'Overall Individual'!$B$2:$J$195,5,FALSE)),0,VLOOKUP($D134,'Overall Individual'!$B$2:$J$195,5,FALSE))</f>
        <v>0</v>
      </c>
      <c r="K134" s="177"/>
      <c r="L134" s="124">
        <f>IF(ISNA(VLOOKUP($D134,'Overall Individual'!$B$2:$J$195,6,FALSE)),0,VLOOKUP($D134,'Overall Individual'!$B$2:$J$195,6,FALSE))</f>
        <v>0</v>
      </c>
      <c r="M134" s="177"/>
      <c r="N134" s="125">
        <f>IF(ISNA(VLOOKUP($D134,'Overall Individual'!$B$2:$J$195,7,FALSE)),0,VLOOKUP($D134,'Overall Individual'!$B$2:$J$195,7,FALSE))</f>
        <v>0</v>
      </c>
      <c r="O134" s="189"/>
      <c r="P134" s="126">
        <f>IF(ISNA(VLOOKUP($D134,'Overall Individual'!$B$2:$J$195,8,FALSE)),0,VLOOKUP($D134,'Overall Individual'!$B$2:$J$195,8,FALSE))</f>
        <v>0</v>
      </c>
      <c r="Q134" s="177"/>
      <c r="R134" s="127">
        <f>IF(ISNA(VLOOKUP($D134,'Overall Individual'!$B$2:$J$195,9,FALSE)),0,VLOOKUP($D134,'Overall Individual'!$B$2:$J$195,9,FALSE))</f>
        <v>0</v>
      </c>
      <c r="S134" s="177"/>
      <c r="T134" s="128">
        <f>IF(ISNA(VLOOKUP($D134,'Overall Individual'!$B$2:$K$195,10,FALSE)),0,VLOOKUP($D134,'Overall Individual'!$B$2:$K$195,10,FALSE))</f>
        <v>0</v>
      </c>
      <c r="U134" s="177"/>
      <c r="V134" s="124">
        <f>IF(ISNA(VLOOKUP($D134,'Overall Individual'!$B$2:$L$195,11,FALSE)),0,VLOOKUP($D134,'Overall Individual'!$B$2:$L$195,11,FALSE))</f>
        <v>0</v>
      </c>
      <c r="W134" s="177"/>
      <c r="X134" s="124">
        <f>IF(ISNA(VLOOKUP($D134,'Overall Individual'!$B$2:$M$195,12,FALSE)),0,VLOOKUP($D134,'Overall Individual'!$B$2:$M$195,12,FALSE))</f>
        <v>0</v>
      </c>
      <c r="Y134" s="177"/>
      <c r="Z134" s="124">
        <f>IF(ISNA(VLOOKUP($D134,'Overall Individual'!$B$2:$N$195,13,FALSE)),0,VLOOKUP($D134,'Overall Individual'!$B$2:$N$195,13,FALSE))</f>
        <v>0</v>
      </c>
      <c r="AA134" s="177"/>
      <c r="AC134" s="123"/>
      <c r="AD134" s="123"/>
      <c r="AE134" s="123"/>
    </row>
    <row r="135" spans="1:31" ht="12.75" customHeight="1">
      <c r="A135" s="173"/>
      <c r="B135" s="191"/>
      <c r="C135" s="180"/>
      <c r="D135" s="164" t="s">
        <v>12</v>
      </c>
      <c r="E135" s="118">
        <f>VLOOKUP(D135,Runners!A$1:B$158,2,FALSE)</f>
        <v>250000</v>
      </c>
      <c r="F135" s="183"/>
      <c r="G135" s="186"/>
      <c r="H135" s="128">
        <f>IF(ISNA(VLOOKUP($D135,'Overall Individual'!$B$2:$J$195,4,FALSE)),0,VLOOKUP($D135,'Overall Individual'!$B$2:$J$195,4,FALSE))</f>
        <v>97</v>
      </c>
      <c r="I135" s="177"/>
      <c r="J135" s="124">
        <f>IF(ISNA(VLOOKUP($D135,'Overall Individual'!$B$2:$J$195,5,FALSE)),0,VLOOKUP($D135,'Overall Individual'!$B$2:$J$195,5,FALSE))</f>
        <v>0</v>
      </c>
      <c r="K135" s="177"/>
      <c r="L135" s="124">
        <f>IF(ISNA(VLOOKUP($D135,'Overall Individual'!$B$2:$J$195,6,FALSE)),0,VLOOKUP($D135,'Overall Individual'!$B$2:$J$195,6,FALSE))</f>
        <v>0</v>
      </c>
      <c r="M135" s="177"/>
      <c r="N135" s="125">
        <f>IF(ISNA(VLOOKUP($D135,'Overall Individual'!$B$2:$J$195,7,FALSE)),0,VLOOKUP($D135,'Overall Individual'!$B$2:$J$195,7,FALSE))</f>
        <v>0</v>
      </c>
      <c r="O135" s="189"/>
      <c r="P135" s="126">
        <f>IF(ISNA(VLOOKUP($D135,'Overall Individual'!$B$2:$J$195,8,FALSE)),0,VLOOKUP($D135,'Overall Individual'!$B$2:$J$195,8,FALSE))</f>
        <v>0</v>
      </c>
      <c r="Q135" s="177"/>
      <c r="R135" s="127">
        <f>IF(ISNA(VLOOKUP($D135,'Overall Individual'!$B$2:$J$195,9,FALSE)),0,VLOOKUP($D135,'Overall Individual'!$B$2:$J$195,9,FALSE))</f>
        <v>0</v>
      </c>
      <c r="S135" s="177"/>
      <c r="T135" s="128">
        <f>IF(ISNA(VLOOKUP($D135,'Overall Individual'!$B$2:$K$195,10,FALSE)),0,VLOOKUP($D135,'Overall Individual'!$B$2:$K$195,10,FALSE))</f>
        <v>0</v>
      </c>
      <c r="U135" s="177"/>
      <c r="V135" s="124">
        <f>IF(ISNA(VLOOKUP($D135,'Overall Individual'!$B$2:$L$195,11,FALSE)),0,VLOOKUP($D135,'Overall Individual'!$B$2:$L$195,11,FALSE))</f>
        <v>0</v>
      </c>
      <c r="W135" s="177"/>
      <c r="X135" s="124">
        <f>IF(ISNA(VLOOKUP($D135,'Overall Individual'!$B$2:$M$195,12,FALSE)),0,VLOOKUP($D135,'Overall Individual'!$B$2:$M$195,12,FALSE))</f>
        <v>0</v>
      </c>
      <c r="Y135" s="177"/>
      <c r="Z135" s="124">
        <f>IF(ISNA(VLOOKUP($D135,'Overall Individual'!$B$2:$N$195,13,FALSE)),0,VLOOKUP($D135,'Overall Individual'!$B$2:$N$195,13,FALSE))</f>
        <v>0</v>
      </c>
      <c r="AA135" s="177"/>
      <c r="AC135" s="123"/>
      <c r="AD135" s="123"/>
      <c r="AE135" s="123"/>
    </row>
    <row r="136" spans="1:31" ht="12.75" customHeight="1" thickBot="1">
      <c r="A136" s="173"/>
      <c r="B136" s="192"/>
      <c r="C136" s="181"/>
      <c r="D136" s="165" t="s">
        <v>87</v>
      </c>
      <c r="E136" s="118">
        <f>VLOOKUP(D136,Runners!A$1:B$158,2,FALSE)</f>
        <v>200000</v>
      </c>
      <c r="F136" s="184"/>
      <c r="G136" s="187"/>
      <c r="H136" s="135">
        <f>IF(ISNA(VLOOKUP($D136,'Overall Individual'!$B$2:$J$195,4,FALSE)),0,VLOOKUP($D136,'Overall Individual'!$B$2:$J$195,4,FALSE))</f>
        <v>94</v>
      </c>
      <c r="I136" s="178"/>
      <c r="J136" s="131">
        <f>IF(ISNA(VLOOKUP($D136,'Overall Individual'!$B$2:$J$195,5,FALSE)),0,VLOOKUP($D136,'Overall Individual'!$B$2:$J$195,5,FALSE))</f>
        <v>0</v>
      </c>
      <c r="K136" s="178"/>
      <c r="L136" s="131">
        <f>IF(ISNA(VLOOKUP($D136,'Overall Individual'!$B$2:$J$195,6,FALSE)),0,VLOOKUP($D136,'Overall Individual'!$B$2:$J$195,6,FALSE))</f>
        <v>0</v>
      </c>
      <c r="M136" s="178"/>
      <c r="N136" s="132">
        <f>IF(ISNA(VLOOKUP($D136,'Overall Individual'!$B$2:$J$195,7,FALSE)),0,VLOOKUP($D136,'Overall Individual'!$B$2:$J$195,7,FALSE))</f>
        <v>0</v>
      </c>
      <c r="O136" s="190"/>
      <c r="P136" s="133">
        <f>IF(ISNA(VLOOKUP($D136,'Overall Individual'!$B$2:$J$195,8,FALSE)),0,VLOOKUP($D136,'Overall Individual'!$B$2:$J$195,8,FALSE))</f>
        <v>0</v>
      </c>
      <c r="Q136" s="178"/>
      <c r="R136" s="134">
        <f>IF(ISNA(VLOOKUP($D136,'Overall Individual'!$B$2:$J$195,9,FALSE)),0,VLOOKUP($D136,'Overall Individual'!$B$2:$J$195,9,FALSE))</f>
        <v>0</v>
      </c>
      <c r="S136" s="178"/>
      <c r="T136" s="135">
        <f>IF(ISNA(VLOOKUP($D136,'Overall Individual'!$B$2:$K$195,10,FALSE)),0,VLOOKUP($D136,'Overall Individual'!$B$2:$K$195,10,FALSE))</f>
        <v>0</v>
      </c>
      <c r="U136" s="178"/>
      <c r="V136" s="131">
        <f>IF(ISNA(VLOOKUP($D136,'Overall Individual'!$B$2:$L$195,11,FALSE)),0,VLOOKUP($D136,'Overall Individual'!$B$2:$L$195,11,FALSE))</f>
        <v>0</v>
      </c>
      <c r="W136" s="178"/>
      <c r="X136" s="131">
        <f>IF(ISNA(VLOOKUP($D136,'Overall Individual'!$B$2:$M$195,12,FALSE)),0,VLOOKUP($D136,'Overall Individual'!$B$2:$M$195,12,FALSE))</f>
        <v>0</v>
      </c>
      <c r="Y136" s="178"/>
      <c r="Z136" s="131">
        <f>IF(ISNA(VLOOKUP($D136,'Overall Individual'!$B$2:$N$195,13,FALSE)),0,VLOOKUP($D136,'Overall Individual'!$B$2:$N$195,13,FALSE))</f>
        <v>0</v>
      </c>
      <c r="AA136" s="178"/>
      <c r="AC136" s="123"/>
      <c r="AD136" s="123"/>
      <c r="AE136" s="123"/>
    </row>
    <row r="137" spans="1:31" ht="12.75" customHeight="1" thickTop="1">
      <c r="A137" s="173">
        <v>28</v>
      </c>
      <c r="B137" s="179" t="s">
        <v>250</v>
      </c>
      <c r="C137" s="179" t="s">
        <v>204</v>
      </c>
      <c r="D137" s="143" t="s">
        <v>12</v>
      </c>
      <c r="E137" s="118">
        <f>VLOOKUP(D137,Runners!A$1:B$158,2,FALSE)</f>
        <v>250000</v>
      </c>
      <c r="F137" s="182">
        <f>SUM(E137:E141)</f>
        <v>995000</v>
      </c>
      <c r="G137" s="185">
        <v>3</v>
      </c>
      <c r="H137" s="121">
        <f>IF(ISNA(VLOOKUP($D137,'Overall Individual'!$B$2:$J$195,4,FALSE)),0,VLOOKUP($D137,'Overall Individual'!$B$2:$J$195,4,FALSE))</f>
        <v>97</v>
      </c>
      <c r="I137" s="176">
        <f>SUM(H137:H141)</f>
        <v>396</v>
      </c>
      <c r="J137" s="120">
        <f>IF(ISNA(VLOOKUP($D137,'Overall Individual'!$B$2:$J$195,5,FALSE)),0,VLOOKUP($D137,'Overall Individual'!$B$2:$J$195,5,FALSE))</f>
        <v>0</v>
      </c>
      <c r="K137" s="176">
        <f>SUM(J137:J141)</f>
        <v>0</v>
      </c>
      <c r="L137" s="120">
        <f>IF(ISNA(VLOOKUP($D137,'Overall Individual'!$B$2:$J$195,6,FALSE)),0,VLOOKUP($D137,'Overall Individual'!$B$2:$J$195,6,FALSE))</f>
        <v>0</v>
      </c>
      <c r="M137" s="176">
        <f>SUM(L137:L141)</f>
        <v>0</v>
      </c>
      <c r="N137" s="137">
        <f>IF(ISNA(VLOOKUP($D137,'Overall Individual'!$B$2:$J$195,7,FALSE)),0,VLOOKUP($D137,'Overall Individual'!$B$2:$J$195,7,FALSE))</f>
        <v>0</v>
      </c>
      <c r="O137" s="188">
        <f>SUM(N137:N141)</f>
        <v>0</v>
      </c>
      <c r="P137" s="120">
        <f>IF(ISNA(VLOOKUP($D137,'Overall Individual'!$B$2:$J$195,8,FALSE)),0,VLOOKUP($D137,'Overall Individual'!$B$2:$J$195,8,FALSE))</f>
        <v>0</v>
      </c>
      <c r="Q137" s="176">
        <f>SUM(P137:P141)</f>
        <v>0</v>
      </c>
      <c r="R137" s="119">
        <f>IF(ISNA(VLOOKUP($D137,'Overall Individual'!$B$2:$J$195,9,FALSE)),0,VLOOKUP($D137,'Overall Individual'!$B$2:$J$195,9,FALSE))</f>
        <v>0</v>
      </c>
      <c r="S137" s="176">
        <f>SUM(R137:R141)</f>
        <v>0</v>
      </c>
      <c r="T137" s="121">
        <f>IF(ISNA(VLOOKUP($D137,'Overall Individual'!$B$2:$K$195,10,FALSE)),0,VLOOKUP($D137,'Overall Individual'!$B$2:$K$195,10,FALSE))</f>
        <v>0</v>
      </c>
      <c r="U137" s="176">
        <f>SUM(T137:T141)</f>
        <v>0</v>
      </c>
      <c r="V137" s="120">
        <f>IF(ISNA(VLOOKUP($D137,'Overall Individual'!$B$2:$L$195,11,FALSE)),0,VLOOKUP($D137,'Overall Individual'!$B$2:$L$195,11,FALSE))</f>
        <v>0</v>
      </c>
      <c r="W137" s="176">
        <f>SUM(V137:V141)</f>
        <v>0</v>
      </c>
      <c r="X137" s="120">
        <f>IF(ISNA(VLOOKUP($D137,'Overall Individual'!$B$2:$M$195,12,FALSE)),0,VLOOKUP($D137,'Overall Individual'!$B$2:$M$195,12,FALSE))</f>
        <v>0</v>
      </c>
      <c r="Y137" s="176">
        <f>SUM(X137:X141)</f>
        <v>0</v>
      </c>
      <c r="Z137" s="120">
        <f>IF(ISNA(VLOOKUP($D137,'Overall Individual'!$B$2:$N$195,13,FALSE)),0,VLOOKUP($D137,'Overall Individual'!$B$2:$N$195,13,FALSE))</f>
        <v>0</v>
      </c>
      <c r="AA137" s="176">
        <f>SUM(Z137:Z141)</f>
        <v>0</v>
      </c>
      <c r="AC137" s="123"/>
      <c r="AD137" s="123"/>
      <c r="AE137" s="123"/>
    </row>
    <row r="138" spans="1:31" ht="12.75" customHeight="1">
      <c r="A138" s="173"/>
      <c r="B138" s="180"/>
      <c r="C138" s="180"/>
      <c r="D138" s="143" t="s">
        <v>66</v>
      </c>
      <c r="E138" s="118">
        <f>VLOOKUP(D138,Runners!A$1:B$158,2,FALSE)</f>
        <v>240000</v>
      </c>
      <c r="F138" s="183"/>
      <c r="G138" s="186"/>
      <c r="H138" s="128">
        <f>IF(ISNA(VLOOKUP($D138,'Overall Individual'!$B$2:$J$195,4,FALSE)),0,VLOOKUP($D138,'Overall Individual'!$B$2:$J$195,4,FALSE))</f>
        <v>100</v>
      </c>
      <c r="I138" s="177"/>
      <c r="J138" s="124">
        <f>IF(ISNA(VLOOKUP($D138,'Overall Individual'!$B$2:$J$195,5,FALSE)),0,VLOOKUP($D138,'Overall Individual'!$B$2:$J$195,5,FALSE))</f>
        <v>0</v>
      </c>
      <c r="K138" s="177"/>
      <c r="L138" s="124">
        <f>IF(ISNA(VLOOKUP($D138,'Overall Individual'!$B$2:$J$195,6,FALSE)),0,VLOOKUP($D138,'Overall Individual'!$B$2:$J$195,6,FALSE))</f>
        <v>0</v>
      </c>
      <c r="M138" s="177"/>
      <c r="N138" s="125">
        <f>IF(ISNA(VLOOKUP($D138,'Overall Individual'!$B$2:$J$195,7,FALSE)),0,VLOOKUP($D138,'Overall Individual'!$B$2:$J$195,7,FALSE))</f>
        <v>0</v>
      </c>
      <c r="O138" s="189"/>
      <c r="P138" s="126">
        <f>IF(ISNA(VLOOKUP($D138,'Overall Individual'!$B$2:$J$195,8,FALSE)),0,VLOOKUP($D138,'Overall Individual'!$B$2:$J$195,8,FALSE))</f>
        <v>0</v>
      </c>
      <c r="Q138" s="177"/>
      <c r="R138" s="127">
        <f>IF(ISNA(VLOOKUP($D138,'Overall Individual'!$B$2:$J$195,9,FALSE)),0,VLOOKUP($D138,'Overall Individual'!$B$2:$J$195,9,FALSE))</f>
        <v>0</v>
      </c>
      <c r="S138" s="177"/>
      <c r="T138" s="128">
        <f>IF(ISNA(VLOOKUP($D138,'Overall Individual'!$B$2:$K$195,10,FALSE)),0,VLOOKUP($D138,'Overall Individual'!$B$2:$K$195,10,FALSE))</f>
        <v>0</v>
      </c>
      <c r="U138" s="177"/>
      <c r="V138" s="124">
        <f>IF(ISNA(VLOOKUP($D138,'Overall Individual'!$B$2:$L$195,11,FALSE)),0,VLOOKUP($D138,'Overall Individual'!$B$2:$L$195,11,FALSE))</f>
        <v>0</v>
      </c>
      <c r="W138" s="177"/>
      <c r="X138" s="124">
        <f>IF(ISNA(VLOOKUP($D138,'Overall Individual'!$B$2:$M$195,12,FALSE)),0,VLOOKUP($D138,'Overall Individual'!$B$2:$M$195,12,FALSE))</f>
        <v>0</v>
      </c>
      <c r="Y138" s="177"/>
      <c r="Z138" s="124">
        <f>IF(ISNA(VLOOKUP($D138,'Overall Individual'!$B$2:$N$195,13,FALSE)),0,VLOOKUP($D138,'Overall Individual'!$B$2:$N$195,13,FALSE))</f>
        <v>0</v>
      </c>
      <c r="AA138" s="177"/>
      <c r="AC138" s="123"/>
      <c r="AD138" s="123"/>
      <c r="AE138" s="123"/>
    </row>
    <row r="139" spans="1:31" ht="12.75" customHeight="1">
      <c r="A139" s="173"/>
      <c r="B139" s="180"/>
      <c r="C139" s="180"/>
      <c r="D139" s="143" t="s">
        <v>137</v>
      </c>
      <c r="E139" s="118">
        <f>VLOOKUP(D139,Runners!A$1:B$158,2,FALSE)</f>
        <v>220000</v>
      </c>
      <c r="F139" s="183"/>
      <c r="G139" s="186"/>
      <c r="H139" s="128">
        <f>IF(ISNA(VLOOKUP($D139,'Overall Individual'!$B$2:$J$195,4,FALSE)),0,VLOOKUP($D139,'Overall Individual'!$B$2:$J$195,4,FALSE))</f>
        <v>82</v>
      </c>
      <c r="I139" s="177"/>
      <c r="J139" s="124">
        <f>IF(ISNA(VLOOKUP($D139,'Overall Individual'!$B$2:$J$195,5,FALSE)),0,VLOOKUP($D139,'Overall Individual'!$B$2:$J$195,5,FALSE))</f>
        <v>0</v>
      </c>
      <c r="K139" s="177"/>
      <c r="L139" s="124">
        <f>IF(ISNA(VLOOKUP($D139,'Overall Individual'!$B$2:$J$195,6,FALSE)),0,VLOOKUP($D139,'Overall Individual'!$B$2:$J$195,6,FALSE))</f>
        <v>0</v>
      </c>
      <c r="M139" s="177"/>
      <c r="N139" s="125">
        <f>IF(ISNA(VLOOKUP($D139,'Overall Individual'!$B$2:$J$195,7,FALSE)),0,VLOOKUP($D139,'Overall Individual'!$B$2:$J$195,7,FALSE))</f>
        <v>0</v>
      </c>
      <c r="O139" s="189"/>
      <c r="P139" s="126">
        <f>IF(ISNA(VLOOKUP($D139,'Overall Individual'!$B$2:$J$195,8,FALSE)),0,VLOOKUP($D139,'Overall Individual'!$B$2:$J$195,8,FALSE))</f>
        <v>0</v>
      </c>
      <c r="Q139" s="177"/>
      <c r="R139" s="127">
        <f>IF(ISNA(VLOOKUP($D139,'Overall Individual'!$B$2:$J$195,9,FALSE)),0,VLOOKUP($D139,'Overall Individual'!$B$2:$J$195,9,FALSE))</f>
        <v>0</v>
      </c>
      <c r="S139" s="177"/>
      <c r="T139" s="128">
        <f>IF(ISNA(VLOOKUP($D139,'Overall Individual'!$B$2:$K$195,10,FALSE)),0,VLOOKUP($D139,'Overall Individual'!$B$2:$K$195,10,FALSE))</f>
        <v>0</v>
      </c>
      <c r="U139" s="177"/>
      <c r="V139" s="124">
        <f>IF(ISNA(VLOOKUP($D139,'Overall Individual'!$B$2:$L$195,11,FALSE)),0,VLOOKUP($D139,'Overall Individual'!$B$2:$L$195,11,FALSE))</f>
        <v>0</v>
      </c>
      <c r="W139" s="177"/>
      <c r="X139" s="124">
        <f>IF(ISNA(VLOOKUP($D139,'Overall Individual'!$B$2:$M$195,12,FALSE)),0,VLOOKUP($D139,'Overall Individual'!$B$2:$M$195,12,FALSE))</f>
        <v>0</v>
      </c>
      <c r="Y139" s="177"/>
      <c r="Z139" s="124">
        <f>IF(ISNA(VLOOKUP($D139,'Overall Individual'!$B$2:$N$195,13,FALSE)),0,VLOOKUP($D139,'Overall Individual'!$B$2:$N$195,13,FALSE))</f>
        <v>0</v>
      </c>
      <c r="AA139" s="177"/>
      <c r="AC139" s="123"/>
      <c r="AD139" s="123"/>
      <c r="AE139" s="123"/>
    </row>
    <row r="140" spans="1:31" ht="12.75" customHeight="1">
      <c r="A140" s="173"/>
      <c r="B140" s="180"/>
      <c r="C140" s="180"/>
      <c r="D140" s="143" t="s">
        <v>204</v>
      </c>
      <c r="E140" s="118">
        <f>VLOOKUP(D140,Runners!A$1:B$158,2,FALSE)</f>
        <v>155000</v>
      </c>
      <c r="F140" s="183"/>
      <c r="G140" s="186"/>
      <c r="H140" s="128">
        <f>IF(ISNA(VLOOKUP($D140,'Overall Individual'!$B$2:$J$195,4,FALSE)),0,VLOOKUP($D140,'Overall Individual'!$B$2:$J$195,4,FALSE))</f>
        <v>55</v>
      </c>
      <c r="I140" s="177"/>
      <c r="J140" s="124">
        <f>IF(ISNA(VLOOKUP($D140,'Overall Individual'!$B$2:$J$195,5,FALSE)),0,VLOOKUP($D140,'Overall Individual'!$B$2:$J$195,5,FALSE))</f>
        <v>0</v>
      </c>
      <c r="K140" s="177"/>
      <c r="L140" s="124">
        <f>IF(ISNA(VLOOKUP($D140,'Overall Individual'!$B$2:$J$195,6,FALSE)),0,VLOOKUP($D140,'Overall Individual'!$B$2:$J$195,6,FALSE))</f>
        <v>0</v>
      </c>
      <c r="M140" s="177"/>
      <c r="N140" s="125">
        <f>IF(ISNA(VLOOKUP($D140,'Overall Individual'!$B$2:$J$195,7,FALSE)),0,VLOOKUP($D140,'Overall Individual'!$B$2:$J$195,7,FALSE))</f>
        <v>0</v>
      </c>
      <c r="O140" s="189"/>
      <c r="P140" s="126">
        <f>IF(ISNA(VLOOKUP($D140,'Overall Individual'!$B$2:$J$195,8,FALSE)),0,VLOOKUP($D140,'Overall Individual'!$B$2:$J$195,8,FALSE))</f>
        <v>0</v>
      </c>
      <c r="Q140" s="177"/>
      <c r="R140" s="127">
        <f>IF(ISNA(VLOOKUP($D140,'Overall Individual'!$B$2:$J$195,9,FALSE)),0,VLOOKUP($D140,'Overall Individual'!$B$2:$J$195,9,FALSE))</f>
        <v>0</v>
      </c>
      <c r="S140" s="177"/>
      <c r="T140" s="128">
        <f>IF(ISNA(VLOOKUP($D140,'Overall Individual'!$B$2:$K$195,10,FALSE)),0,VLOOKUP($D140,'Overall Individual'!$B$2:$K$195,10,FALSE))</f>
        <v>0</v>
      </c>
      <c r="U140" s="177"/>
      <c r="V140" s="124">
        <f>IF(ISNA(VLOOKUP($D140,'Overall Individual'!$B$2:$L$195,11,FALSE)),0,VLOOKUP($D140,'Overall Individual'!$B$2:$L$195,11,FALSE))</f>
        <v>0</v>
      </c>
      <c r="W140" s="177"/>
      <c r="X140" s="124">
        <f>IF(ISNA(VLOOKUP($D140,'Overall Individual'!$B$2:$M$195,12,FALSE)),0,VLOOKUP($D140,'Overall Individual'!$B$2:$M$195,12,FALSE))</f>
        <v>0</v>
      </c>
      <c r="Y140" s="177"/>
      <c r="Z140" s="124">
        <f>IF(ISNA(VLOOKUP($D140,'Overall Individual'!$B$2:$N$195,13,FALSE)),0,VLOOKUP($D140,'Overall Individual'!$B$2:$N$195,13,FALSE))</f>
        <v>0</v>
      </c>
      <c r="AA140" s="177"/>
      <c r="AC140" s="123"/>
      <c r="AD140" s="123"/>
      <c r="AE140" s="123"/>
    </row>
    <row r="141" spans="1:31" ht="12.75" customHeight="1" thickBot="1">
      <c r="A141" s="173"/>
      <c r="B141" s="181"/>
      <c r="C141" s="181"/>
      <c r="D141" s="144" t="s">
        <v>218</v>
      </c>
      <c r="E141" s="118">
        <f>VLOOKUP(D141,Runners!A$1:B$158,2,FALSE)</f>
        <v>130000</v>
      </c>
      <c r="F141" s="184"/>
      <c r="G141" s="187"/>
      <c r="H141" s="135">
        <f>IF(ISNA(VLOOKUP($D141,'Overall Individual'!$B$2:$J$195,4,FALSE)),0,VLOOKUP($D141,'Overall Individual'!$B$2:$J$195,4,FALSE))</f>
        <v>62</v>
      </c>
      <c r="I141" s="178"/>
      <c r="J141" s="131">
        <f>IF(ISNA(VLOOKUP($D141,'Overall Individual'!$B$2:$J$195,5,FALSE)),0,VLOOKUP($D141,'Overall Individual'!$B$2:$J$195,5,FALSE))</f>
        <v>0</v>
      </c>
      <c r="K141" s="178"/>
      <c r="L141" s="131">
        <f>IF(ISNA(VLOOKUP($D141,'Overall Individual'!$B$2:$J$195,6,FALSE)),0,VLOOKUP($D141,'Overall Individual'!$B$2:$J$195,6,FALSE))</f>
        <v>0</v>
      </c>
      <c r="M141" s="178"/>
      <c r="N141" s="132">
        <f>IF(ISNA(VLOOKUP($D141,'Overall Individual'!$B$2:$J$195,7,FALSE)),0,VLOOKUP($D141,'Overall Individual'!$B$2:$J$195,7,FALSE))</f>
        <v>0</v>
      </c>
      <c r="O141" s="190"/>
      <c r="P141" s="133">
        <f>IF(ISNA(VLOOKUP($D141,'Overall Individual'!$B$2:$J$195,8,FALSE)),0,VLOOKUP($D141,'Overall Individual'!$B$2:$J$195,8,FALSE))</f>
        <v>0</v>
      </c>
      <c r="Q141" s="178"/>
      <c r="R141" s="134">
        <f>IF(ISNA(VLOOKUP($D141,'Overall Individual'!$B$2:$J$195,9,FALSE)),0,VLOOKUP($D141,'Overall Individual'!$B$2:$J$195,9,FALSE))</f>
        <v>0</v>
      </c>
      <c r="S141" s="178"/>
      <c r="T141" s="135">
        <f>IF(ISNA(VLOOKUP($D141,'Overall Individual'!$B$2:$K$195,10,FALSE)),0,VLOOKUP($D141,'Overall Individual'!$B$2:$K$195,10,FALSE))</f>
        <v>0</v>
      </c>
      <c r="U141" s="178"/>
      <c r="V141" s="131">
        <f>IF(ISNA(VLOOKUP($D141,'Overall Individual'!$B$2:$L$195,11,FALSE)),0,VLOOKUP($D141,'Overall Individual'!$B$2:$L$195,11,FALSE))</f>
        <v>0</v>
      </c>
      <c r="W141" s="178"/>
      <c r="X141" s="131">
        <f>IF(ISNA(VLOOKUP($D141,'Overall Individual'!$B$2:$M$195,12,FALSE)),0,VLOOKUP($D141,'Overall Individual'!$B$2:$M$195,12,FALSE))</f>
        <v>0</v>
      </c>
      <c r="Y141" s="178"/>
      <c r="Z141" s="131">
        <f>IF(ISNA(VLOOKUP($D141,'Overall Individual'!$B$2:$N$195,13,FALSE)),0,VLOOKUP($D141,'Overall Individual'!$B$2:$N$195,13,FALSE))</f>
        <v>0</v>
      </c>
      <c r="AA141" s="178"/>
      <c r="AC141" s="123"/>
      <c r="AD141" s="123"/>
      <c r="AE141" s="123"/>
    </row>
    <row r="142" spans="1:31" ht="12.75" customHeight="1" thickTop="1">
      <c r="A142" s="173">
        <v>29</v>
      </c>
      <c r="B142" s="179" t="s">
        <v>251</v>
      </c>
      <c r="C142" s="179" t="s">
        <v>204</v>
      </c>
      <c r="D142" s="143" t="s">
        <v>204</v>
      </c>
      <c r="E142" s="118">
        <f>VLOOKUP(D142,Runners!A$1:B$158,2,FALSE)</f>
        <v>155000</v>
      </c>
      <c r="F142" s="182">
        <f>SUM(E142:E146)</f>
        <v>725000</v>
      </c>
      <c r="G142" s="185">
        <v>3</v>
      </c>
      <c r="H142" s="121">
        <f>IF(ISNA(VLOOKUP($D142,'Overall Individual'!$B$2:$J$195,4,FALSE)),0,VLOOKUP($D142,'Overall Individual'!$B$2:$J$195,4,FALSE))</f>
        <v>55</v>
      </c>
      <c r="I142" s="176">
        <f>SUM(H142:H146)</f>
        <v>306</v>
      </c>
      <c r="J142" s="120">
        <f>IF(ISNA(VLOOKUP($D142,'Overall Individual'!$B$2:$J$195,5,FALSE)),0,VLOOKUP($D142,'Overall Individual'!$B$2:$J$195,5,FALSE))</f>
        <v>0</v>
      </c>
      <c r="K142" s="176">
        <f>SUM(J142:J146)</f>
        <v>0</v>
      </c>
      <c r="L142" s="120">
        <f>IF(ISNA(VLOOKUP($D142,'Overall Individual'!$B$2:$J$195,6,FALSE)),0,VLOOKUP($D142,'Overall Individual'!$B$2:$J$195,6,FALSE))</f>
        <v>0</v>
      </c>
      <c r="M142" s="176">
        <f>SUM(L142:L146)</f>
        <v>0</v>
      </c>
      <c r="N142" s="137">
        <f>IF(ISNA(VLOOKUP($D142,'Overall Individual'!$B$2:$J$195,7,FALSE)),0,VLOOKUP($D142,'Overall Individual'!$B$2:$J$195,7,FALSE))</f>
        <v>0</v>
      </c>
      <c r="O142" s="188">
        <f>SUM(N142:N146)</f>
        <v>0</v>
      </c>
      <c r="P142" s="120">
        <f>IF(ISNA(VLOOKUP($D142,'Overall Individual'!$B$2:$J$195,8,FALSE)),0,VLOOKUP($D142,'Overall Individual'!$B$2:$J$195,8,FALSE))</f>
        <v>0</v>
      </c>
      <c r="Q142" s="176">
        <f>SUM(P142:P146)</f>
        <v>0</v>
      </c>
      <c r="R142" s="119">
        <f>IF(ISNA(VLOOKUP($D142,'Overall Individual'!$B$2:$J$195,9,FALSE)),0,VLOOKUP($D142,'Overall Individual'!$B$2:$J$195,9,FALSE))</f>
        <v>0</v>
      </c>
      <c r="S142" s="176">
        <f>SUM(R142:R146)</f>
        <v>0</v>
      </c>
      <c r="T142" s="121">
        <f>IF(ISNA(VLOOKUP($D142,'Overall Individual'!$B$2:$K$195,10,FALSE)),0,VLOOKUP($D142,'Overall Individual'!$B$2:$K$195,10,FALSE))</f>
        <v>0</v>
      </c>
      <c r="U142" s="176">
        <f>SUM(T142:T146)</f>
        <v>0</v>
      </c>
      <c r="V142" s="120">
        <f>IF(ISNA(VLOOKUP($D142,'Overall Individual'!$B$2:$L$195,11,FALSE)),0,VLOOKUP($D142,'Overall Individual'!$B$2:$L$195,11,FALSE))</f>
        <v>0</v>
      </c>
      <c r="W142" s="176">
        <f>SUM(V142:V146)</f>
        <v>0</v>
      </c>
      <c r="X142" s="120">
        <f>IF(ISNA(VLOOKUP($D142,'Overall Individual'!$B$2:$M$195,12,FALSE)),0,VLOOKUP($D142,'Overall Individual'!$B$2:$M$195,12,FALSE))</f>
        <v>0</v>
      </c>
      <c r="Y142" s="176">
        <f>SUM(X142:X146)</f>
        <v>0</v>
      </c>
      <c r="Z142" s="120">
        <f>IF(ISNA(VLOOKUP($D142,'Overall Individual'!$B$2:$N$195,13,FALSE)),0,VLOOKUP($D142,'Overall Individual'!$B$2:$N$195,13,FALSE))</f>
        <v>0</v>
      </c>
      <c r="AA142" s="176">
        <f>SUM(Z142:Z146)</f>
        <v>0</v>
      </c>
      <c r="AC142" s="123"/>
      <c r="AD142" s="123"/>
      <c r="AE142" s="123"/>
    </row>
    <row r="143" spans="1:31" ht="12.75" customHeight="1">
      <c r="A143" s="173"/>
      <c r="B143" s="180"/>
      <c r="C143" s="180"/>
      <c r="D143" s="143" t="s">
        <v>200</v>
      </c>
      <c r="E143" s="118">
        <f>VLOOKUP(D143,Runners!A$1:B$158,2,FALSE)</f>
        <v>150000</v>
      </c>
      <c r="F143" s="183"/>
      <c r="G143" s="186"/>
      <c r="H143" s="128">
        <f>IF(ISNA(VLOOKUP($D143,'Overall Individual'!$B$2:$J$195,4,FALSE)),0,VLOOKUP($D143,'Overall Individual'!$B$2:$J$195,4,FALSE))</f>
        <v>74</v>
      </c>
      <c r="I143" s="177"/>
      <c r="J143" s="124">
        <f>IF(ISNA(VLOOKUP($D143,'Overall Individual'!$B$2:$J$195,5,FALSE)),0,VLOOKUP($D143,'Overall Individual'!$B$2:$J$195,5,FALSE))</f>
        <v>0</v>
      </c>
      <c r="K143" s="177"/>
      <c r="L143" s="124">
        <f>IF(ISNA(VLOOKUP($D143,'Overall Individual'!$B$2:$J$195,6,FALSE)),0,VLOOKUP($D143,'Overall Individual'!$B$2:$J$195,6,FALSE))</f>
        <v>0</v>
      </c>
      <c r="M143" s="177"/>
      <c r="N143" s="125">
        <f>IF(ISNA(VLOOKUP($D143,'Overall Individual'!$B$2:$J$195,7,FALSE)),0,VLOOKUP($D143,'Overall Individual'!$B$2:$J$195,7,FALSE))</f>
        <v>0</v>
      </c>
      <c r="O143" s="189"/>
      <c r="P143" s="126">
        <f>IF(ISNA(VLOOKUP($D143,'Overall Individual'!$B$2:$J$195,8,FALSE)),0,VLOOKUP($D143,'Overall Individual'!$B$2:$J$195,8,FALSE))</f>
        <v>0</v>
      </c>
      <c r="Q143" s="177"/>
      <c r="R143" s="127">
        <f>IF(ISNA(VLOOKUP($D143,'Overall Individual'!$B$2:$J$195,9,FALSE)),0,VLOOKUP($D143,'Overall Individual'!$B$2:$J$195,9,FALSE))</f>
        <v>0</v>
      </c>
      <c r="S143" s="177"/>
      <c r="T143" s="128">
        <f>IF(ISNA(VLOOKUP($D143,'Overall Individual'!$B$2:$K$195,10,FALSE)),0,VLOOKUP($D143,'Overall Individual'!$B$2:$K$195,10,FALSE))</f>
        <v>0</v>
      </c>
      <c r="U143" s="177"/>
      <c r="V143" s="124">
        <f>IF(ISNA(VLOOKUP($D143,'Overall Individual'!$B$2:$L$195,11,FALSE)),0,VLOOKUP($D143,'Overall Individual'!$B$2:$L$195,11,FALSE))</f>
        <v>0</v>
      </c>
      <c r="W143" s="177"/>
      <c r="X143" s="124">
        <f>IF(ISNA(VLOOKUP($D143,'Overall Individual'!$B$2:$M$195,12,FALSE)),0,VLOOKUP($D143,'Overall Individual'!$B$2:$M$195,12,FALSE))</f>
        <v>0</v>
      </c>
      <c r="Y143" s="177"/>
      <c r="Z143" s="124">
        <f>IF(ISNA(VLOOKUP($D143,'Overall Individual'!$B$2:$N$195,13,FALSE)),0,VLOOKUP($D143,'Overall Individual'!$B$2:$N$195,13,FALSE))</f>
        <v>0</v>
      </c>
      <c r="AA143" s="177"/>
      <c r="AC143" s="123"/>
      <c r="AD143" s="123"/>
      <c r="AE143" s="123"/>
    </row>
    <row r="144" spans="1:31" ht="12.75" customHeight="1">
      <c r="A144" s="173"/>
      <c r="B144" s="180"/>
      <c r="C144" s="180"/>
      <c r="D144" s="143" t="s">
        <v>202</v>
      </c>
      <c r="E144" s="118">
        <f>VLOOKUP(D144,Runners!A$1:B$158,2,FALSE)</f>
        <v>140000</v>
      </c>
      <c r="F144" s="183"/>
      <c r="G144" s="186"/>
      <c r="H144" s="128">
        <f>IF(ISNA(VLOOKUP($D144,'Overall Individual'!$B$2:$J$195,4,FALSE)),0,VLOOKUP($D144,'Overall Individual'!$B$2:$J$195,4,FALSE))</f>
        <v>41</v>
      </c>
      <c r="I144" s="177"/>
      <c r="J144" s="124">
        <f>IF(ISNA(VLOOKUP($D144,'Overall Individual'!$B$2:$J$195,5,FALSE)),0,VLOOKUP($D144,'Overall Individual'!$B$2:$J$195,5,FALSE))</f>
        <v>0</v>
      </c>
      <c r="K144" s="177"/>
      <c r="L144" s="124">
        <f>IF(ISNA(VLOOKUP($D144,'Overall Individual'!$B$2:$J$195,6,FALSE)),0,VLOOKUP($D144,'Overall Individual'!$B$2:$J$195,6,FALSE))</f>
        <v>0</v>
      </c>
      <c r="M144" s="177"/>
      <c r="N144" s="125">
        <f>IF(ISNA(VLOOKUP($D144,'Overall Individual'!$B$2:$J$195,7,FALSE)),0,VLOOKUP($D144,'Overall Individual'!$B$2:$J$195,7,FALSE))</f>
        <v>0</v>
      </c>
      <c r="O144" s="189"/>
      <c r="P144" s="126">
        <f>IF(ISNA(VLOOKUP($D144,'Overall Individual'!$B$2:$J$195,8,FALSE)),0,VLOOKUP($D144,'Overall Individual'!$B$2:$J$195,8,FALSE))</f>
        <v>0</v>
      </c>
      <c r="Q144" s="177"/>
      <c r="R144" s="127">
        <f>IF(ISNA(VLOOKUP($D144,'Overall Individual'!$B$2:$J$195,9,FALSE)),0,VLOOKUP($D144,'Overall Individual'!$B$2:$J$195,9,FALSE))</f>
        <v>0</v>
      </c>
      <c r="S144" s="177"/>
      <c r="T144" s="128">
        <f>IF(ISNA(VLOOKUP($D144,'Overall Individual'!$B$2:$K$195,10,FALSE)),0,VLOOKUP($D144,'Overall Individual'!$B$2:$K$195,10,FALSE))</f>
        <v>0</v>
      </c>
      <c r="U144" s="177"/>
      <c r="V144" s="124">
        <f>IF(ISNA(VLOOKUP($D144,'Overall Individual'!$B$2:$L$195,11,FALSE)),0,VLOOKUP($D144,'Overall Individual'!$B$2:$L$195,11,FALSE))</f>
        <v>0</v>
      </c>
      <c r="W144" s="177"/>
      <c r="X144" s="124">
        <f>IF(ISNA(VLOOKUP($D144,'Overall Individual'!$B$2:$M$195,12,FALSE)),0,VLOOKUP($D144,'Overall Individual'!$B$2:$M$195,12,FALSE))</f>
        <v>0</v>
      </c>
      <c r="Y144" s="177"/>
      <c r="Z144" s="124">
        <f>IF(ISNA(VLOOKUP($D144,'Overall Individual'!$B$2:$N$195,13,FALSE)),0,VLOOKUP($D144,'Overall Individual'!$B$2:$N$195,13,FALSE))</f>
        <v>0</v>
      </c>
      <c r="AA144" s="177"/>
      <c r="AC144" s="123"/>
      <c r="AD144" s="123"/>
      <c r="AE144" s="123"/>
    </row>
    <row r="145" spans="1:31" ht="12.75" customHeight="1">
      <c r="A145" s="173"/>
      <c r="B145" s="180"/>
      <c r="C145" s="180"/>
      <c r="D145" s="143" t="s">
        <v>200</v>
      </c>
      <c r="E145" s="118">
        <f>VLOOKUP(D145,Runners!A$1:B$158,2,FALSE)</f>
        <v>150000</v>
      </c>
      <c r="F145" s="183"/>
      <c r="G145" s="186"/>
      <c r="H145" s="128">
        <f>IF(ISNA(VLOOKUP($D145,'Overall Individual'!$B$2:$J$195,4,FALSE)),0,VLOOKUP($D145,'Overall Individual'!$B$2:$J$195,4,FALSE))</f>
        <v>74</v>
      </c>
      <c r="I145" s="177"/>
      <c r="J145" s="124">
        <f>IF(ISNA(VLOOKUP($D145,'Overall Individual'!$B$2:$J$195,5,FALSE)),0,VLOOKUP($D145,'Overall Individual'!$B$2:$J$195,5,FALSE))</f>
        <v>0</v>
      </c>
      <c r="K145" s="177"/>
      <c r="L145" s="124">
        <f>IF(ISNA(VLOOKUP($D145,'Overall Individual'!$B$2:$J$195,6,FALSE)),0,VLOOKUP($D145,'Overall Individual'!$B$2:$J$195,6,FALSE))</f>
        <v>0</v>
      </c>
      <c r="M145" s="177"/>
      <c r="N145" s="125">
        <f>IF(ISNA(VLOOKUP($D145,'Overall Individual'!$B$2:$J$195,7,FALSE)),0,VLOOKUP($D145,'Overall Individual'!$B$2:$J$195,7,FALSE))</f>
        <v>0</v>
      </c>
      <c r="O145" s="189"/>
      <c r="P145" s="126">
        <f>IF(ISNA(VLOOKUP($D145,'Overall Individual'!$B$2:$J$195,8,FALSE)),0,VLOOKUP($D145,'Overall Individual'!$B$2:$J$195,8,FALSE))</f>
        <v>0</v>
      </c>
      <c r="Q145" s="177"/>
      <c r="R145" s="127">
        <f>IF(ISNA(VLOOKUP($D145,'Overall Individual'!$B$2:$J$195,9,FALSE)),0,VLOOKUP($D145,'Overall Individual'!$B$2:$J$195,9,FALSE))</f>
        <v>0</v>
      </c>
      <c r="S145" s="177"/>
      <c r="T145" s="128">
        <f>IF(ISNA(VLOOKUP($D145,'Overall Individual'!$B$2:$K$195,10,FALSE)),0,VLOOKUP($D145,'Overall Individual'!$B$2:$K$195,10,FALSE))</f>
        <v>0</v>
      </c>
      <c r="U145" s="177"/>
      <c r="V145" s="124">
        <f>IF(ISNA(VLOOKUP($D145,'Overall Individual'!$B$2:$L$195,11,FALSE)),0,VLOOKUP($D145,'Overall Individual'!$B$2:$L$195,11,FALSE))</f>
        <v>0</v>
      </c>
      <c r="W145" s="177"/>
      <c r="X145" s="124">
        <f>IF(ISNA(VLOOKUP($D145,'Overall Individual'!$B$2:$M$195,12,FALSE)),0,VLOOKUP($D145,'Overall Individual'!$B$2:$M$195,12,FALSE))</f>
        <v>0</v>
      </c>
      <c r="Y145" s="177"/>
      <c r="Z145" s="124">
        <f>IF(ISNA(VLOOKUP($D145,'Overall Individual'!$B$2:$N$195,13,FALSE)),0,VLOOKUP($D145,'Overall Individual'!$B$2:$N$195,13,FALSE))</f>
        <v>0</v>
      </c>
      <c r="AA145" s="177"/>
      <c r="AC145" s="123"/>
      <c r="AD145" s="123"/>
      <c r="AE145" s="123"/>
    </row>
    <row r="146" spans="1:31" ht="12.75" customHeight="1" thickBot="1">
      <c r="A146" s="173"/>
      <c r="B146" s="181"/>
      <c r="C146" s="181"/>
      <c r="D146" s="143" t="s">
        <v>218</v>
      </c>
      <c r="E146" s="118">
        <f>VLOOKUP(D146,Runners!A$1:B$158,2,FALSE)</f>
        <v>130000</v>
      </c>
      <c r="F146" s="184"/>
      <c r="G146" s="187"/>
      <c r="H146" s="135">
        <f>IF(ISNA(VLOOKUP($D146,'Overall Individual'!$B$2:$J$195,4,FALSE)),0,VLOOKUP($D146,'Overall Individual'!$B$2:$J$195,4,FALSE))</f>
        <v>62</v>
      </c>
      <c r="I146" s="178"/>
      <c r="J146" s="131">
        <f>IF(ISNA(VLOOKUP($D146,'Overall Individual'!$B$2:$J$195,5,FALSE)),0,VLOOKUP($D146,'Overall Individual'!$B$2:$J$195,5,FALSE))</f>
        <v>0</v>
      </c>
      <c r="K146" s="178"/>
      <c r="L146" s="131">
        <f>IF(ISNA(VLOOKUP($D146,'Overall Individual'!$B$2:$J$195,6,FALSE)),0,VLOOKUP($D146,'Overall Individual'!$B$2:$J$195,6,FALSE))</f>
        <v>0</v>
      </c>
      <c r="M146" s="178"/>
      <c r="N146" s="132">
        <f>IF(ISNA(VLOOKUP($D146,'Overall Individual'!$B$2:$J$195,7,FALSE)),0,VLOOKUP($D146,'Overall Individual'!$B$2:$J$195,7,FALSE))</f>
        <v>0</v>
      </c>
      <c r="O146" s="190"/>
      <c r="P146" s="133">
        <f>IF(ISNA(VLOOKUP($D146,'Overall Individual'!$B$2:$J$195,8,FALSE)),0,VLOOKUP($D146,'Overall Individual'!$B$2:$J$195,8,FALSE))</f>
        <v>0</v>
      </c>
      <c r="Q146" s="178"/>
      <c r="R146" s="134">
        <f>IF(ISNA(VLOOKUP($D146,'Overall Individual'!$B$2:$J$195,9,FALSE)),0,VLOOKUP($D146,'Overall Individual'!$B$2:$J$195,9,FALSE))</f>
        <v>0</v>
      </c>
      <c r="S146" s="178"/>
      <c r="T146" s="135">
        <f>IF(ISNA(VLOOKUP($D146,'Overall Individual'!$B$2:$K$195,10,FALSE)),0,VLOOKUP($D146,'Overall Individual'!$B$2:$K$195,10,FALSE))</f>
        <v>0</v>
      </c>
      <c r="U146" s="178"/>
      <c r="V146" s="131">
        <f>IF(ISNA(VLOOKUP($D146,'Overall Individual'!$B$2:$L$195,11,FALSE)),0,VLOOKUP($D146,'Overall Individual'!$B$2:$L$195,11,FALSE))</f>
        <v>0</v>
      </c>
      <c r="W146" s="178"/>
      <c r="X146" s="131">
        <f>IF(ISNA(VLOOKUP($D146,'Overall Individual'!$B$2:$M$195,12,FALSE)),0,VLOOKUP($D146,'Overall Individual'!$B$2:$M$195,12,FALSE))</f>
        <v>0</v>
      </c>
      <c r="Y146" s="178"/>
      <c r="Z146" s="131">
        <f>IF(ISNA(VLOOKUP($D146,'Overall Individual'!$B$2:$N$195,13,FALSE)),0,VLOOKUP($D146,'Overall Individual'!$B$2:$N$195,13,FALSE))</f>
        <v>0</v>
      </c>
      <c r="AA146" s="178"/>
      <c r="AC146" s="123"/>
      <c r="AD146" s="123"/>
      <c r="AE146" s="123"/>
    </row>
    <row r="147" spans="1:31" ht="12.75" customHeight="1" thickTop="1">
      <c r="A147" s="173">
        <v>30</v>
      </c>
      <c r="B147" s="179" t="s">
        <v>252</v>
      </c>
      <c r="C147" s="179" t="s">
        <v>93</v>
      </c>
      <c r="D147" s="142" t="s">
        <v>175</v>
      </c>
      <c r="E147" s="118">
        <f>VLOOKUP(D147,Runners!A$1:B$158,2,FALSE)</f>
        <v>230000</v>
      </c>
      <c r="F147" s="182">
        <f>SUM(E147:E151)</f>
        <v>950000</v>
      </c>
      <c r="G147" s="185">
        <v>3</v>
      </c>
      <c r="H147" s="121">
        <f>IF(ISNA(VLOOKUP($D147,'Overall Individual'!$B$2:$J$195,4,FALSE)),0,VLOOKUP($D147,'Overall Individual'!$B$2:$J$195,4,FALSE))</f>
        <v>90</v>
      </c>
      <c r="I147" s="176">
        <f>SUM(H147:H151)</f>
        <v>302</v>
      </c>
      <c r="J147" s="120">
        <f>IF(ISNA(VLOOKUP($D147,'Overall Individual'!$B$2:$J$195,5,FALSE)),0,VLOOKUP($D147,'Overall Individual'!$B$2:$J$195,5,FALSE))</f>
        <v>0</v>
      </c>
      <c r="K147" s="176">
        <f>SUM(J147:J151)</f>
        <v>0</v>
      </c>
      <c r="L147" s="120">
        <f>IF(ISNA(VLOOKUP($D147,'Overall Individual'!$B$2:$J$195,6,FALSE)),0,VLOOKUP($D147,'Overall Individual'!$B$2:$J$195,6,FALSE))</f>
        <v>0</v>
      </c>
      <c r="M147" s="176">
        <f>SUM(L147:L151)</f>
        <v>0</v>
      </c>
      <c r="N147" s="137">
        <f>IF(ISNA(VLOOKUP($D147,'Overall Individual'!$B$2:$J$195,7,FALSE)),0,VLOOKUP($D147,'Overall Individual'!$B$2:$J$195,7,FALSE))</f>
        <v>0</v>
      </c>
      <c r="O147" s="188">
        <f>SUM(N147:N151)</f>
        <v>0</v>
      </c>
      <c r="P147" s="120">
        <f>IF(ISNA(VLOOKUP($D147,'Overall Individual'!$B$2:$J$195,8,FALSE)),0,VLOOKUP($D147,'Overall Individual'!$B$2:$J$195,8,FALSE))</f>
        <v>0</v>
      </c>
      <c r="Q147" s="176">
        <f>SUM(P147:P151)</f>
        <v>0</v>
      </c>
      <c r="R147" s="119">
        <f>IF(ISNA(VLOOKUP($D147,'Overall Individual'!$B$2:$J$195,9,FALSE)),0,VLOOKUP($D147,'Overall Individual'!$B$2:$J$195,9,FALSE))</f>
        <v>0</v>
      </c>
      <c r="S147" s="176">
        <f>SUM(R147:R151)</f>
        <v>0</v>
      </c>
      <c r="T147" s="121">
        <f>IF(ISNA(VLOOKUP($D147,'Overall Individual'!$B$2:$K$195,10,FALSE)),0,VLOOKUP($D147,'Overall Individual'!$B$2:$K$195,10,FALSE))</f>
        <v>0</v>
      </c>
      <c r="U147" s="176">
        <f>SUM(T147:T151)</f>
        <v>0</v>
      </c>
      <c r="V147" s="120">
        <f>IF(ISNA(VLOOKUP($D147,'Overall Individual'!$B$2:$L$195,11,FALSE)),0,VLOOKUP($D147,'Overall Individual'!$B$2:$L$195,11,FALSE))</f>
        <v>0</v>
      </c>
      <c r="W147" s="176">
        <f>SUM(V147:V151)</f>
        <v>0</v>
      </c>
      <c r="X147" s="120">
        <f>IF(ISNA(VLOOKUP($D147,'Overall Individual'!$B$2:$M$195,12,FALSE)),0,VLOOKUP($D147,'Overall Individual'!$B$2:$M$195,12,FALSE))</f>
        <v>0</v>
      </c>
      <c r="Y147" s="176">
        <f>SUM(X147:X151)</f>
        <v>0</v>
      </c>
      <c r="Z147" s="120">
        <f>IF(ISNA(VLOOKUP($D147,'Overall Individual'!$B$2:$N$195,13,FALSE)),0,VLOOKUP($D147,'Overall Individual'!$B$2:$N$195,13,FALSE))</f>
        <v>0</v>
      </c>
      <c r="AA147" s="176">
        <f>SUM(Z147:Z151)</f>
        <v>0</v>
      </c>
      <c r="AC147" s="123"/>
      <c r="AD147" s="123"/>
      <c r="AE147" s="123"/>
    </row>
    <row r="148" spans="1:31" ht="12.75" customHeight="1">
      <c r="A148" s="173"/>
      <c r="B148" s="180"/>
      <c r="C148" s="180"/>
      <c r="D148" s="143" t="s">
        <v>218</v>
      </c>
      <c r="E148" s="118">
        <f>VLOOKUP(D148,Runners!A$1:B$158,2,FALSE)</f>
        <v>130000</v>
      </c>
      <c r="F148" s="183"/>
      <c r="G148" s="186"/>
      <c r="H148" s="128">
        <f>IF(ISNA(VLOOKUP($D148,'Overall Individual'!$B$2:$J$195,4,FALSE)),0,VLOOKUP($D148,'Overall Individual'!$B$2:$J$195,4,FALSE))</f>
        <v>62</v>
      </c>
      <c r="I148" s="177"/>
      <c r="J148" s="124">
        <f>IF(ISNA(VLOOKUP($D148,'Overall Individual'!$B$2:$J$195,5,FALSE)),0,VLOOKUP($D148,'Overall Individual'!$B$2:$J$195,5,FALSE))</f>
        <v>0</v>
      </c>
      <c r="K148" s="177"/>
      <c r="L148" s="124">
        <f>IF(ISNA(VLOOKUP($D148,'Overall Individual'!$B$2:$J$195,6,FALSE)),0,VLOOKUP($D148,'Overall Individual'!$B$2:$J$195,6,FALSE))</f>
        <v>0</v>
      </c>
      <c r="M148" s="177"/>
      <c r="N148" s="125">
        <f>IF(ISNA(VLOOKUP($D148,'Overall Individual'!$B$2:$J$195,7,FALSE)),0,VLOOKUP($D148,'Overall Individual'!$B$2:$J$195,7,FALSE))</f>
        <v>0</v>
      </c>
      <c r="O148" s="189"/>
      <c r="P148" s="126">
        <f>IF(ISNA(VLOOKUP($D148,'Overall Individual'!$B$2:$J$195,8,FALSE)),0,VLOOKUP($D148,'Overall Individual'!$B$2:$J$195,8,FALSE))</f>
        <v>0</v>
      </c>
      <c r="Q148" s="177"/>
      <c r="R148" s="127">
        <f>IF(ISNA(VLOOKUP($D148,'Overall Individual'!$B$2:$J$195,9,FALSE)),0,VLOOKUP($D148,'Overall Individual'!$B$2:$J$195,9,FALSE))</f>
        <v>0</v>
      </c>
      <c r="S148" s="177"/>
      <c r="T148" s="128">
        <f>IF(ISNA(VLOOKUP($D148,'Overall Individual'!$B$2:$K$195,10,FALSE)),0,VLOOKUP($D148,'Overall Individual'!$B$2:$K$195,10,FALSE))</f>
        <v>0</v>
      </c>
      <c r="U148" s="177"/>
      <c r="V148" s="124">
        <f>IF(ISNA(VLOOKUP($D148,'Overall Individual'!$B$2:$L$195,11,FALSE)),0,VLOOKUP($D148,'Overall Individual'!$B$2:$L$195,11,FALSE))</f>
        <v>0</v>
      </c>
      <c r="W148" s="177"/>
      <c r="X148" s="124">
        <f>IF(ISNA(VLOOKUP($D148,'Overall Individual'!$B$2:$M$195,12,FALSE)),0,VLOOKUP($D148,'Overall Individual'!$B$2:$M$195,12,FALSE))</f>
        <v>0</v>
      </c>
      <c r="Y148" s="177"/>
      <c r="Z148" s="124">
        <f>IF(ISNA(VLOOKUP($D148,'Overall Individual'!$B$2:$N$195,13,FALSE)),0,VLOOKUP($D148,'Overall Individual'!$B$2:$N$195,13,FALSE))</f>
        <v>0</v>
      </c>
      <c r="AA148" s="177"/>
      <c r="AC148" s="123"/>
      <c r="AD148" s="123"/>
      <c r="AE148" s="123"/>
    </row>
    <row r="149" spans="1:31" ht="12.75" customHeight="1">
      <c r="A149" s="173"/>
      <c r="B149" s="180"/>
      <c r="C149" s="180"/>
      <c r="D149" s="143" t="s">
        <v>195</v>
      </c>
      <c r="E149" s="118">
        <f>VLOOKUP(D149,Runners!A$1:B$158,2,FALSE)</f>
        <v>140000</v>
      </c>
      <c r="F149" s="183"/>
      <c r="G149" s="186"/>
      <c r="H149" s="128">
        <f>IF(ISNA(VLOOKUP($D149,'Overall Individual'!$B$2:$J$195,4,FALSE)),0,VLOOKUP($D149,'Overall Individual'!$B$2:$J$195,4,FALSE))</f>
        <v>0</v>
      </c>
      <c r="I149" s="177"/>
      <c r="J149" s="124">
        <f>IF(ISNA(VLOOKUP($D149,'Overall Individual'!$B$2:$J$195,5,FALSE)),0,VLOOKUP($D149,'Overall Individual'!$B$2:$J$195,5,FALSE))</f>
        <v>0</v>
      </c>
      <c r="K149" s="177"/>
      <c r="L149" s="124">
        <f>IF(ISNA(VLOOKUP($D149,'Overall Individual'!$B$2:$J$195,6,FALSE)),0,VLOOKUP($D149,'Overall Individual'!$B$2:$J$195,6,FALSE))</f>
        <v>0</v>
      </c>
      <c r="M149" s="177"/>
      <c r="N149" s="125">
        <f>IF(ISNA(VLOOKUP($D149,'Overall Individual'!$B$2:$J$195,7,FALSE)),0,VLOOKUP($D149,'Overall Individual'!$B$2:$J$195,7,FALSE))</f>
        <v>0</v>
      </c>
      <c r="O149" s="189"/>
      <c r="P149" s="126">
        <f>IF(ISNA(VLOOKUP($D149,'Overall Individual'!$B$2:$J$195,8,FALSE)),0,VLOOKUP($D149,'Overall Individual'!$B$2:$J$195,8,FALSE))</f>
        <v>0</v>
      </c>
      <c r="Q149" s="177"/>
      <c r="R149" s="127">
        <f>IF(ISNA(VLOOKUP($D149,'Overall Individual'!$B$2:$J$195,9,FALSE)),0,VLOOKUP($D149,'Overall Individual'!$B$2:$J$195,9,FALSE))</f>
        <v>0</v>
      </c>
      <c r="S149" s="177"/>
      <c r="T149" s="128">
        <f>IF(ISNA(VLOOKUP($D149,'Overall Individual'!$B$2:$K$195,10,FALSE)),0,VLOOKUP($D149,'Overall Individual'!$B$2:$K$195,10,FALSE))</f>
        <v>0</v>
      </c>
      <c r="U149" s="177"/>
      <c r="V149" s="124">
        <f>IF(ISNA(VLOOKUP($D149,'Overall Individual'!$B$2:$L$195,11,FALSE)),0,VLOOKUP($D149,'Overall Individual'!$B$2:$L$195,11,FALSE))</f>
        <v>0</v>
      </c>
      <c r="W149" s="177"/>
      <c r="X149" s="124">
        <f>IF(ISNA(VLOOKUP($D149,'Overall Individual'!$B$2:$M$195,12,FALSE)),0,VLOOKUP($D149,'Overall Individual'!$B$2:$M$195,12,FALSE))</f>
        <v>0</v>
      </c>
      <c r="Y149" s="177"/>
      <c r="Z149" s="124">
        <f>IF(ISNA(VLOOKUP($D149,'Overall Individual'!$B$2:$N$195,13,FALSE)),0,VLOOKUP($D149,'Overall Individual'!$B$2:$N$195,13,FALSE))</f>
        <v>0</v>
      </c>
      <c r="AA149" s="177"/>
      <c r="AC149" s="123"/>
      <c r="AD149" s="123"/>
      <c r="AE149" s="123"/>
    </row>
    <row r="150" spans="1:31" ht="12.75" customHeight="1">
      <c r="A150" s="173"/>
      <c r="B150" s="180"/>
      <c r="C150" s="180"/>
      <c r="D150" s="143" t="s">
        <v>140</v>
      </c>
      <c r="E150" s="118">
        <f>VLOOKUP(D150,Runners!A$1:B$158,2,FALSE)</f>
        <v>200000</v>
      </c>
      <c r="F150" s="183"/>
      <c r="G150" s="186"/>
      <c r="H150" s="128">
        <f>IF(ISNA(VLOOKUP($D150,'Overall Individual'!$B$2:$J$195,4,FALSE)),0,VLOOKUP($D150,'Overall Individual'!$B$2:$J$195,4,FALSE))</f>
        <v>53</v>
      </c>
      <c r="I150" s="177"/>
      <c r="J150" s="124">
        <f>IF(ISNA(VLOOKUP($D150,'Overall Individual'!$B$2:$J$195,5,FALSE)),0,VLOOKUP($D150,'Overall Individual'!$B$2:$J$195,5,FALSE))</f>
        <v>0</v>
      </c>
      <c r="K150" s="177"/>
      <c r="L150" s="124">
        <f>IF(ISNA(VLOOKUP($D150,'Overall Individual'!$B$2:$J$195,6,FALSE)),0,VLOOKUP($D150,'Overall Individual'!$B$2:$J$195,6,FALSE))</f>
        <v>0</v>
      </c>
      <c r="M150" s="177"/>
      <c r="N150" s="125">
        <f>IF(ISNA(VLOOKUP($D150,'Overall Individual'!$B$2:$J$195,7,FALSE)),0,VLOOKUP($D150,'Overall Individual'!$B$2:$J$195,7,FALSE))</f>
        <v>0</v>
      </c>
      <c r="O150" s="189"/>
      <c r="P150" s="126">
        <f>IF(ISNA(VLOOKUP($D150,'Overall Individual'!$B$2:$J$195,8,FALSE)),0,VLOOKUP($D150,'Overall Individual'!$B$2:$J$195,8,FALSE))</f>
        <v>0</v>
      </c>
      <c r="Q150" s="177"/>
      <c r="R150" s="127">
        <f>IF(ISNA(VLOOKUP($D150,'Overall Individual'!$B$2:$J$195,9,FALSE)),0,VLOOKUP($D150,'Overall Individual'!$B$2:$J$195,9,FALSE))</f>
        <v>0</v>
      </c>
      <c r="S150" s="177"/>
      <c r="T150" s="128">
        <f>IF(ISNA(VLOOKUP($D150,'Overall Individual'!$B$2:$K$195,10,FALSE)),0,VLOOKUP($D150,'Overall Individual'!$B$2:$K$195,10,FALSE))</f>
        <v>0</v>
      </c>
      <c r="U150" s="177"/>
      <c r="V150" s="124">
        <f>IF(ISNA(VLOOKUP($D150,'Overall Individual'!$B$2:$L$195,11,FALSE)),0,VLOOKUP($D150,'Overall Individual'!$B$2:$L$195,11,FALSE))</f>
        <v>0</v>
      </c>
      <c r="W150" s="177"/>
      <c r="X150" s="124">
        <f>IF(ISNA(VLOOKUP($D150,'Overall Individual'!$B$2:$M$195,12,FALSE)),0,VLOOKUP($D150,'Overall Individual'!$B$2:$M$195,12,FALSE))</f>
        <v>0</v>
      </c>
      <c r="Y150" s="177"/>
      <c r="Z150" s="124">
        <f>IF(ISNA(VLOOKUP($D150,'Overall Individual'!$B$2:$N$195,13,FALSE)),0,VLOOKUP($D150,'Overall Individual'!$B$2:$N$195,13,FALSE))</f>
        <v>0</v>
      </c>
      <c r="AA150" s="177"/>
      <c r="AC150" s="123"/>
      <c r="AD150" s="123"/>
      <c r="AE150" s="123"/>
    </row>
    <row r="151" spans="1:31" ht="12.75" customHeight="1" thickBot="1">
      <c r="A151" s="173"/>
      <c r="B151" s="181"/>
      <c r="C151" s="181"/>
      <c r="D151" s="144" t="s">
        <v>12</v>
      </c>
      <c r="E151" s="118">
        <f>VLOOKUP(D151,Runners!A$1:B$158,2,FALSE)</f>
        <v>250000</v>
      </c>
      <c r="F151" s="184"/>
      <c r="G151" s="187"/>
      <c r="H151" s="135">
        <f>IF(ISNA(VLOOKUP($D151,'Overall Individual'!$B$2:$J$195,4,FALSE)),0,VLOOKUP($D151,'Overall Individual'!$B$2:$J$195,4,FALSE))</f>
        <v>97</v>
      </c>
      <c r="I151" s="178"/>
      <c r="J151" s="131">
        <f>IF(ISNA(VLOOKUP($D151,'Overall Individual'!$B$2:$J$195,5,FALSE)),0,VLOOKUP($D151,'Overall Individual'!$B$2:$J$195,5,FALSE))</f>
        <v>0</v>
      </c>
      <c r="K151" s="178"/>
      <c r="L151" s="131">
        <f>IF(ISNA(VLOOKUP($D151,'Overall Individual'!$B$2:$J$195,6,FALSE)),0,VLOOKUP($D151,'Overall Individual'!$B$2:$J$195,6,FALSE))</f>
        <v>0</v>
      </c>
      <c r="M151" s="178"/>
      <c r="N151" s="132">
        <f>IF(ISNA(VLOOKUP($D151,'Overall Individual'!$B$2:$J$195,7,FALSE)),0,VLOOKUP($D151,'Overall Individual'!$B$2:$J$195,7,FALSE))</f>
        <v>0</v>
      </c>
      <c r="O151" s="190"/>
      <c r="P151" s="133">
        <f>IF(ISNA(VLOOKUP($D151,'Overall Individual'!$B$2:$J$195,8,FALSE)),0,VLOOKUP($D151,'Overall Individual'!$B$2:$J$195,8,FALSE))</f>
        <v>0</v>
      </c>
      <c r="Q151" s="178"/>
      <c r="R151" s="134">
        <f>IF(ISNA(VLOOKUP($D151,'Overall Individual'!$B$2:$J$195,9,FALSE)),0,VLOOKUP($D151,'Overall Individual'!$B$2:$J$195,9,FALSE))</f>
        <v>0</v>
      </c>
      <c r="S151" s="178"/>
      <c r="T151" s="135">
        <f>IF(ISNA(VLOOKUP($D151,'Overall Individual'!$B$2:$K$195,10,FALSE)),0,VLOOKUP($D151,'Overall Individual'!$B$2:$K$195,10,FALSE))</f>
        <v>0</v>
      </c>
      <c r="U151" s="178"/>
      <c r="V151" s="131">
        <f>IF(ISNA(VLOOKUP($D151,'Overall Individual'!$B$2:$L$195,11,FALSE)),0,VLOOKUP($D151,'Overall Individual'!$B$2:$L$195,11,FALSE))</f>
        <v>0</v>
      </c>
      <c r="W151" s="178"/>
      <c r="X151" s="131">
        <f>IF(ISNA(VLOOKUP($D151,'Overall Individual'!$B$2:$M$195,12,FALSE)),0,VLOOKUP($D151,'Overall Individual'!$B$2:$M$195,12,FALSE))</f>
        <v>0</v>
      </c>
      <c r="Y151" s="178"/>
      <c r="Z151" s="131">
        <f>IF(ISNA(VLOOKUP($D151,'Overall Individual'!$B$2:$N$195,13,FALSE)),0,VLOOKUP($D151,'Overall Individual'!$B$2:$N$195,13,FALSE))</f>
        <v>0</v>
      </c>
      <c r="AA151" s="178"/>
      <c r="AC151" s="123"/>
      <c r="AD151" s="123"/>
      <c r="AE151" s="123"/>
    </row>
    <row r="152" spans="1:31" ht="12.75" customHeight="1" thickTop="1">
      <c r="A152" s="173">
        <v>31</v>
      </c>
      <c r="B152" s="179" t="s">
        <v>253</v>
      </c>
      <c r="C152" s="179" t="s">
        <v>93</v>
      </c>
      <c r="D152" s="143" t="s">
        <v>93</v>
      </c>
      <c r="E152" s="118">
        <f>VLOOKUP(D152,Runners!A$1:B$158,2,FALSE)</f>
        <v>210000</v>
      </c>
      <c r="F152" s="182">
        <f>SUM(E152:E156)</f>
        <v>960000</v>
      </c>
      <c r="G152" s="185">
        <v>3</v>
      </c>
      <c r="H152" s="121">
        <f>IF(ISNA(VLOOKUP($D152,'Overall Individual'!$B$2:$J$195,4,FALSE)),0,VLOOKUP($D152,'Overall Individual'!$B$2:$J$195,4,FALSE))</f>
        <v>70</v>
      </c>
      <c r="I152" s="176">
        <f>SUM(H152:H156)</f>
        <v>265</v>
      </c>
      <c r="J152" s="120">
        <f>IF(ISNA(VLOOKUP($D152,'Overall Individual'!$B$2:$J$195,5,FALSE)),0,VLOOKUP($D152,'Overall Individual'!$B$2:$J$195,5,FALSE))</f>
        <v>0</v>
      </c>
      <c r="K152" s="176">
        <f>SUM(J152:J156)</f>
        <v>0</v>
      </c>
      <c r="L152" s="120">
        <f>IF(ISNA(VLOOKUP($D152,'Overall Individual'!$B$2:$J$195,6,FALSE)),0,VLOOKUP($D152,'Overall Individual'!$B$2:$J$195,6,FALSE))</f>
        <v>0</v>
      </c>
      <c r="M152" s="176">
        <f>SUM(L152:L156)</f>
        <v>0</v>
      </c>
      <c r="N152" s="137">
        <f>IF(ISNA(VLOOKUP($D152,'Overall Individual'!$B$2:$J$195,7,FALSE)),0,VLOOKUP($D152,'Overall Individual'!$B$2:$J$195,7,FALSE))</f>
        <v>0</v>
      </c>
      <c r="O152" s="188">
        <f>SUM(N152:N156)</f>
        <v>0</v>
      </c>
      <c r="P152" s="120">
        <f>IF(ISNA(VLOOKUP($D152,'Overall Individual'!$B$2:$J$195,8,FALSE)),0,VLOOKUP($D152,'Overall Individual'!$B$2:$J$195,8,FALSE))</f>
        <v>0</v>
      </c>
      <c r="Q152" s="176">
        <f>SUM(P152:P156)</f>
        <v>0</v>
      </c>
      <c r="R152" s="119">
        <f>IF(ISNA(VLOOKUP($D152,'Overall Individual'!$B$2:$J$195,9,FALSE)),0,VLOOKUP($D152,'Overall Individual'!$B$2:$J$195,9,FALSE))</f>
        <v>0</v>
      </c>
      <c r="S152" s="176">
        <f>SUM(R152:R156)</f>
        <v>0</v>
      </c>
      <c r="T152" s="121">
        <f>IF(ISNA(VLOOKUP($D152,'Overall Individual'!$B$2:$K$195,10,FALSE)),0,VLOOKUP($D152,'Overall Individual'!$B$2:$K$195,10,FALSE))</f>
        <v>0</v>
      </c>
      <c r="U152" s="176">
        <f>SUM(T152:T156)</f>
        <v>0</v>
      </c>
      <c r="V152" s="120">
        <f>IF(ISNA(VLOOKUP($D152,'Overall Individual'!$B$2:$L$195,11,FALSE)),0,VLOOKUP($D152,'Overall Individual'!$B$2:$L$195,11,FALSE))</f>
        <v>0</v>
      </c>
      <c r="W152" s="176">
        <f>SUM(V152:V156)</f>
        <v>0</v>
      </c>
      <c r="X152" s="120">
        <f>IF(ISNA(VLOOKUP($D152,'Overall Individual'!$B$2:$M$195,12,FALSE)),0,VLOOKUP($D152,'Overall Individual'!$B$2:$M$195,12,FALSE))</f>
        <v>0</v>
      </c>
      <c r="Y152" s="176">
        <f>SUM(X152:X156)</f>
        <v>0</v>
      </c>
      <c r="Z152" s="120">
        <f>IF(ISNA(VLOOKUP($D152,'Overall Individual'!$B$2:$N$195,13,FALSE)),0,VLOOKUP($D152,'Overall Individual'!$B$2:$N$195,13,FALSE))</f>
        <v>0</v>
      </c>
      <c r="AA152" s="176">
        <f>SUM(Z152:Z156)</f>
        <v>0</v>
      </c>
      <c r="AC152" s="123"/>
      <c r="AD152" s="123"/>
      <c r="AE152" s="123"/>
    </row>
    <row r="153" spans="1:31" ht="12.75" customHeight="1">
      <c r="A153" s="173"/>
      <c r="B153" s="180"/>
      <c r="C153" s="180"/>
      <c r="D153" s="143" t="s">
        <v>12</v>
      </c>
      <c r="E153" s="118">
        <f>VLOOKUP(D153,Runners!A$1:B$158,2,FALSE)</f>
        <v>250000</v>
      </c>
      <c r="F153" s="183"/>
      <c r="G153" s="186"/>
      <c r="H153" s="128">
        <f>IF(ISNA(VLOOKUP($D153,'Overall Individual'!$B$2:$J$195,4,FALSE)),0,VLOOKUP($D153,'Overall Individual'!$B$2:$J$195,4,FALSE))</f>
        <v>97</v>
      </c>
      <c r="I153" s="177"/>
      <c r="J153" s="124">
        <f>IF(ISNA(VLOOKUP($D153,'Overall Individual'!$B$2:$J$195,5,FALSE)),0,VLOOKUP($D153,'Overall Individual'!$B$2:$J$195,5,FALSE))</f>
        <v>0</v>
      </c>
      <c r="K153" s="177"/>
      <c r="L153" s="124">
        <f>IF(ISNA(VLOOKUP($D153,'Overall Individual'!$B$2:$J$195,6,FALSE)),0,VLOOKUP($D153,'Overall Individual'!$B$2:$J$195,6,FALSE))</f>
        <v>0</v>
      </c>
      <c r="M153" s="177"/>
      <c r="N153" s="125">
        <f>IF(ISNA(VLOOKUP($D153,'Overall Individual'!$B$2:$J$195,7,FALSE)),0,VLOOKUP($D153,'Overall Individual'!$B$2:$J$195,7,FALSE))</f>
        <v>0</v>
      </c>
      <c r="O153" s="189"/>
      <c r="P153" s="126">
        <f>IF(ISNA(VLOOKUP($D153,'Overall Individual'!$B$2:$J$195,8,FALSE)),0,VLOOKUP($D153,'Overall Individual'!$B$2:$J$195,8,FALSE))</f>
        <v>0</v>
      </c>
      <c r="Q153" s="177"/>
      <c r="R153" s="127">
        <f>IF(ISNA(VLOOKUP($D153,'Overall Individual'!$B$2:$J$195,9,FALSE)),0,VLOOKUP($D153,'Overall Individual'!$B$2:$J$195,9,FALSE))</f>
        <v>0</v>
      </c>
      <c r="S153" s="177"/>
      <c r="T153" s="128">
        <f>IF(ISNA(VLOOKUP($D153,'Overall Individual'!$B$2:$K$195,10,FALSE)),0,VLOOKUP($D153,'Overall Individual'!$B$2:$K$195,10,FALSE))</f>
        <v>0</v>
      </c>
      <c r="U153" s="177"/>
      <c r="V153" s="124">
        <f>IF(ISNA(VLOOKUP($D153,'Overall Individual'!$B$2:$L$195,11,FALSE)),0,VLOOKUP($D153,'Overall Individual'!$B$2:$L$195,11,FALSE))</f>
        <v>0</v>
      </c>
      <c r="W153" s="177"/>
      <c r="X153" s="124">
        <f>IF(ISNA(VLOOKUP($D153,'Overall Individual'!$B$2:$M$195,12,FALSE)),0,VLOOKUP($D153,'Overall Individual'!$B$2:$M$195,12,FALSE))</f>
        <v>0</v>
      </c>
      <c r="Y153" s="177"/>
      <c r="Z153" s="124">
        <f>IF(ISNA(VLOOKUP($D153,'Overall Individual'!$B$2:$N$195,13,FALSE)),0,VLOOKUP($D153,'Overall Individual'!$B$2:$N$195,13,FALSE))</f>
        <v>0</v>
      </c>
      <c r="AA153" s="177"/>
      <c r="AC153" s="123"/>
      <c r="AD153" s="123"/>
      <c r="AE153" s="123"/>
    </row>
    <row r="154" spans="1:31" ht="12.75" customHeight="1">
      <c r="A154" s="173"/>
      <c r="B154" s="180"/>
      <c r="C154" s="180"/>
      <c r="D154" s="143" t="s">
        <v>4</v>
      </c>
      <c r="E154" s="118">
        <f>VLOOKUP(D154,Runners!A$1:B$158,2,FALSE)</f>
        <v>250000</v>
      </c>
      <c r="F154" s="183"/>
      <c r="G154" s="186"/>
      <c r="H154" s="128">
        <f>IF(ISNA(VLOOKUP($D154,'Overall Individual'!$B$2:$J$195,4,FALSE)),0,VLOOKUP($D154,'Overall Individual'!$B$2:$J$195,4,FALSE))</f>
        <v>98</v>
      </c>
      <c r="I154" s="177"/>
      <c r="J154" s="124">
        <f>IF(ISNA(VLOOKUP($D154,'Overall Individual'!$B$2:$J$195,5,FALSE)),0,VLOOKUP($D154,'Overall Individual'!$B$2:$J$195,5,FALSE))</f>
        <v>0</v>
      </c>
      <c r="K154" s="177"/>
      <c r="L154" s="124">
        <f>IF(ISNA(VLOOKUP($D154,'Overall Individual'!$B$2:$J$195,6,FALSE)),0,VLOOKUP($D154,'Overall Individual'!$B$2:$J$195,6,FALSE))</f>
        <v>0</v>
      </c>
      <c r="M154" s="177"/>
      <c r="N154" s="125">
        <f>IF(ISNA(VLOOKUP($D154,'Overall Individual'!$B$2:$J$195,7,FALSE)),0,VLOOKUP($D154,'Overall Individual'!$B$2:$J$195,7,FALSE))</f>
        <v>0</v>
      </c>
      <c r="O154" s="189"/>
      <c r="P154" s="126">
        <f>IF(ISNA(VLOOKUP($D154,'Overall Individual'!$B$2:$J$195,8,FALSE)),0,VLOOKUP($D154,'Overall Individual'!$B$2:$J$195,8,FALSE))</f>
        <v>0</v>
      </c>
      <c r="Q154" s="177"/>
      <c r="R154" s="127">
        <f>IF(ISNA(VLOOKUP($D154,'Overall Individual'!$B$2:$J$195,9,FALSE)),0,VLOOKUP($D154,'Overall Individual'!$B$2:$J$195,9,FALSE))</f>
        <v>0</v>
      </c>
      <c r="S154" s="177"/>
      <c r="T154" s="128">
        <f>IF(ISNA(VLOOKUP($D154,'Overall Individual'!$B$2:$K$195,10,FALSE)),0,VLOOKUP($D154,'Overall Individual'!$B$2:$K$195,10,FALSE))</f>
        <v>0</v>
      </c>
      <c r="U154" s="177"/>
      <c r="V154" s="124">
        <f>IF(ISNA(VLOOKUP($D154,'Overall Individual'!$B$2:$L$195,11,FALSE)),0,VLOOKUP($D154,'Overall Individual'!$B$2:$L$195,11,FALSE))</f>
        <v>0</v>
      </c>
      <c r="W154" s="177"/>
      <c r="X154" s="124">
        <f>IF(ISNA(VLOOKUP($D154,'Overall Individual'!$B$2:$M$195,12,FALSE)),0,VLOOKUP($D154,'Overall Individual'!$B$2:$M$195,12,FALSE))</f>
        <v>0</v>
      </c>
      <c r="Y154" s="177"/>
      <c r="Z154" s="124">
        <f>IF(ISNA(VLOOKUP($D154,'Overall Individual'!$B$2:$N$195,13,FALSE)),0,VLOOKUP($D154,'Overall Individual'!$B$2:$N$195,13,FALSE))</f>
        <v>0</v>
      </c>
      <c r="AA154" s="177"/>
      <c r="AC154" s="123"/>
      <c r="AD154" s="123"/>
      <c r="AE154" s="123"/>
    </row>
    <row r="155" spans="1:31" ht="12.75" customHeight="1">
      <c r="A155" s="173"/>
      <c r="B155" s="180"/>
      <c r="C155" s="180"/>
      <c r="D155" s="143" t="s">
        <v>135</v>
      </c>
      <c r="E155" s="118">
        <f>VLOOKUP(D155,Runners!A$1:B$158,2,FALSE)</f>
        <v>250000</v>
      </c>
      <c r="F155" s="183"/>
      <c r="G155" s="186"/>
      <c r="H155" s="128">
        <f>IF(ISNA(VLOOKUP($D155,'Overall Individual'!$B$2:$J$195,4,FALSE)),0,VLOOKUP($D155,'Overall Individual'!$B$2:$J$195,4,FALSE))</f>
        <v>0</v>
      </c>
      <c r="I155" s="177"/>
      <c r="J155" s="124">
        <f>IF(ISNA(VLOOKUP($D155,'Overall Individual'!$B$2:$J$195,5,FALSE)),0,VLOOKUP($D155,'Overall Individual'!$B$2:$J$195,5,FALSE))</f>
        <v>0</v>
      </c>
      <c r="K155" s="177"/>
      <c r="L155" s="124">
        <f>IF(ISNA(VLOOKUP($D155,'Overall Individual'!$B$2:$J$195,6,FALSE)),0,VLOOKUP($D155,'Overall Individual'!$B$2:$J$195,6,FALSE))</f>
        <v>0</v>
      </c>
      <c r="M155" s="177"/>
      <c r="N155" s="125">
        <f>IF(ISNA(VLOOKUP($D155,'Overall Individual'!$B$2:$J$195,7,FALSE)),0,VLOOKUP($D155,'Overall Individual'!$B$2:$J$195,7,FALSE))</f>
        <v>0</v>
      </c>
      <c r="O155" s="189"/>
      <c r="P155" s="126">
        <f>IF(ISNA(VLOOKUP($D155,'Overall Individual'!$B$2:$J$195,8,FALSE)),0,VLOOKUP($D155,'Overall Individual'!$B$2:$J$195,8,FALSE))</f>
        <v>0</v>
      </c>
      <c r="Q155" s="177"/>
      <c r="R155" s="127">
        <f>IF(ISNA(VLOOKUP($D155,'Overall Individual'!$B$2:$J$195,9,FALSE)),0,VLOOKUP($D155,'Overall Individual'!$B$2:$J$195,9,FALSE))</f>
        <v>0</v>
      </c>
      <c r="S155" s="177"/>
      <c r="T155" s="128">
        <f>IF(ISNA(VLOOKUP($D155,'Overall Individual'!$B$2:$K$195,10,FALSE)),0,VLOOKUP($D155,'Overall Individual'!$B$2:$K$195,10,FALSE))</f>
        <v>0</v>
      </c>
      <c r="U155" s="177"/>
      <c r="V155" s="124">
        <f>IF(ISNA(VLOOKUP($D155,'Overall Individual'!$B$2:$L$195,11,FALSE)),0,VLOOKUP($D155,'Overall Individual'!$B$2:$L$195,11,FALSE))</f>
        <v>0</v>
      </c>
      <c r="W155" s="177"/>
      <c r="X155" s="124">
        <f>IF(ISNA(VLOOKUP($D155,'Overall Individual'!$B$2:$M$195,12,FALSE)),0,VLOOKUP($D155,'Overall Individual'!$B$2:$M$195,12,FALSE))</f>
        <v>0</v>
      </c>
      <c r="Y155" s="177"/>
      <c r="Z155" s="124">
        <f>IF(ISNA(VLOOKUP($D155,'Overall Individual'!$B$2:$N$195,13,FALSE)),0,VLOOKUP($D155,'Overall Individual'!$B$2:$N$195,13,FALSE))</f>
        <v>0</v>
      </c>
      <c r="AA155" s="177"/>
      <c r="AC155" s="123"/>
      <c r="AD155" s="123"/>
      <c r="AE155" s="123"/>
    </row>
    <row r="156" spans="1:31" ht="12.75" customHeight="1" thickBot="1">
      <c r="A156" s="173"/>
      <c r="B156" s="181"/>
      <c r="C156" s="181"/>
      <c r="D156" s="144"/>
      <c r="E156" s="118">
        <v>0</v>
      </c>
      <c r="F156" s="184"/>
      <c r="G156" s="187"/>
      <c r="H156" s="135">
        <f>IF(ISNA(VLOOKUP($D156,'Overall Individual'!$B$2:$J$195,4,FALSE)),0,VLOOKUP($D156,'Overall Individual'!$B$2:$J$195,4,FALSE))</f>
        <v>0</v>
      </c>
      <c r="I156" s="178"/>
      <c r="J156" s="131">
        <f>IF(ISNA(VLOOKUP($D156,'Overall Individual'!$B$2:$J$195,5,FALSE)),0,VLOOKUP($D156,'Overall Individual'!$B$2:$J$195,5,FALSE))</f>
        <v>0</v>
      </c>
      <c r="K156" s="178"/>
      <c r="L156" s="131">
        <f>IF(ISNA(VLOOKUP($D156,'Overall Individual'!$B$2:$J$195,6,FALSE)),0,VLOOKUP($D156,'Overall Individual'!$B$2:$J$195,6,FALSE))</f>
        <v>0</v>
      </c>
      <c r="M156" s="178"/>
      <c r="N156" s="132">
        <f>IF(ISNA(VLOOKUP($D156,'Overall Individual'!$B$2:$J$195,7,FALSE)),0,VLOOKUP($D156,'Overall Individual'!$B$2:$J$195,7,FALSE))</f>
        <v>0</v>
      </c>
      <c r="O156" s="190"/>
      <c r="P156" s="133">
        <f>IF(ISNA(VLOOKUP($D156,'Overall Individual'!$B$2:$J$195,8,FALSE)),0,VLOOKUP($D156,'Overall Individual'!$B$2:$J$195,8,FALSE))</f>
        <v>0</v>
      </c>
      <c r="Q156" s="178"/>
      <c r="R156" s="134">
        <f>IF(ISNA(VLOOKUP($D156,'Overall Individual'!$B$2:$J$195,9,FALSE)),0,VLOOKUP($D156,'Overall Individual'!$B$2:$J$195,9,FALSE))</f>
        <v>0</v>
      </c>
      <c r="S156" s="178"/>
      <c r="T156" s="135">
        <f>IF(ISNA(VLOOKUP($D156,'Overall Individual'!$B$2:$K$195,10,FALSE)),0,VLOOKUP($D156,'Overall Individual'!$B$2:$K$195,10,FALSE))</f>
        <v>0</v>
      </c>
      <c r="U156" s="178"/>
      <c r="V156" s="131">
        <f>IF(ISNA(VLOOKUP($D156,'Overall Individual'!$B$2:$L$195,11,FALSE)),0,VLOOKUP($D156,'Overall Individual'!$B$2:$L$195,11,FALSE))</f>
        <v>0</v>
      </c>
      <c r="W156" s="178"/>
      <c r="X156" s="131">
        <f>IF(ISNA(VLOOKUP($D156,'Overall Individual'!$B$2:$M$195,12,FALSE)),0,VLOOKUP($D156,'Overall Individual'!$B$2:$M$195,12,FALSE))</f>
        <v>0</v>
      </c>
      <c r="Y156" s="178"/>
      <c r="Z156" s="131">
        <f>IF(ISNA(VLOOKUP($D156,'Overall Individual'!$B$2:$N$195,13,FALSE)),0,VLOOKUP($D156,'Overall Individual'!$B$2:$N$195,13,FALSE))</f>
        <v>0</v>
      </c>
      <c r="AA156" s="178"/>
      <c r="AC156" s="123"/>
      <c r="AD156" s="123"/>
      <c r="AE156" s="123"/>
    </row>
    <row r="157" spans="1:31" ht="12.75" customHeight="1" thickTop="1">
      <c r="A157" s="173">
        <v>32</v>
      </c>
      <c r="B157" s="179" t="s">
        <v>254</v>
      </c>
      <c r="C157" s="179" t="s">
        <v>93</v>
      </c>
      <c r="D157" s="143" t="s">
        <v>190</v>
      </c>
      <c r="E157" s="118">
        <f>VLOOKUP(D157,Runners!A$1:B$158,2,FALSE)</f>
        <v>170000</v>
      </c>
      <c r="F157" s="182">
        <f>SUM(E157:E161)</f>
        <v>1000000</v>
      </c>
      <c r="G157" s="185">
        <v>3</v>
      </c>
      <c r="H157" s="121">
        <f>IF(ISNA(VLOOKUP($D157,'Overall Individual'!$B$2:$J$195,4,FALSE)),0,VLOOKUP($D157,'Overall Individual'!$B$2:$J$195,4,FALSE))</f>
        <v>67</v>
      </c>
      <c r="I157" s="176">
        <f>SUM(H157:H161)</f>
        <v>364</v>
      </c>
      <c r="J157" s="120">
        <f>IF(ISNA(VLOOKUP($D157,'Overall Individual'!$B$2:$J$195,5,FALSE)),0,VLOOKUP($D157,'Overall Individual'!$B$2:$J$195,5,FALSE))</f>
        <v>0</v>
      </c>
      <c r="K157" s="176">
        <f>SUM(J157:J161)</f>
        <v>0</v>
      </c>
      <c r="L157" s="120">
        <f>IF(ISNA(VLOOKUP($D157,'Overall Individual'!$B$2:$J$195,6,FALSE)),0,VLOOKUP($D157,'Overall Individual'!$B$2:$J$195,6,FALSE))</f>
        <v>0</v>
      </c>
      <c r="M157" s="176">
        <f>SUM(L157:L161)</f>
        <v>0</v>
      </c>
      <c r="N157" s="137">
        <f>IF(ISNA(VLOOKUP($D157,'Overall Individual'!$B$2:$J$195,7,FALSE)),0,VLOOKUP($D157,'Overall Individual'!$B$2:$J$195,7,FALSE))</f>
        <v>0</v>
      </c>
      <c r="O157" s="188">
        <f>SUM(N157:N161)</f>
        <v>0</v>
      </c>
      <c r="P157" s="120">
        <f>IF(ISNA(VLOOKUP($D157,'Overall Individual'!$B$2:$J$195,8,FALSE)),0,VLOOKUP($D157,'Overall Individual'!$B$2:$J$195,8,FALSE))</f>
        <v>0</v>
      </c>
      <c r="Q157" s="176">
        <f>SUM(P157:P161)</f>
        <v>0</v>
      </c>
      <c r="R157" s="119">
        <f>IF(ISNA(VLOOKUP($D157,'Overall Individual'!$B$2:$J$195,9,FALSE)),0,VLOOKUP($D157,'Overall Individual'!$B$2:$J$195,9,FALSE))</f>
        <v>0</v>
      </c>
      <c r="S157" s="176">
        <f>SUM(R157:R161)</f>
        <v>0</v>
      </c>
      <c r="T157" s="121">
        <f>IF(ISNA(VLOOKUP($D157,'Overall Individual'!$B$2:$K$195,10,FALSE)),0,VLOOKUP($D157,'Overall Individual'!$B$2:$K$195,10,FALSE))</f>
        <v>0</v>
      </c>
      <c r="U157" s="176">
        <f>SUM(T157:T161)</f>
        <v>0</v>
      </c>
      <c r="V157" s="120">
        <f>IF(ISNA(VLOOKUP($D157,'Overall Individual'!$B$2:$L$195,11,FALSE)),0,VLOOKUP($D157,'Overall Individual'!$B$2:$L$195,11,FALSE))</f>
        <v>0</v>
      </c>
      <c r="W157" s="176">
        <f>SUM(V157:V161)</f>
        <v>0</v>
      </c>
      <c r="X157" s="120">
        <f>IF(ISNA(VLOOKUP($D157,'Overall Individual'!$B$2:$M$195,12,FALSE)),0,VLOOKUP($D157,'Overall Individual'!$B$2:$M$195,12,FALSE))</f>
        <v>0</v>
      </c>
      <c r="Y157" s="176">
        <f>SUM(X157:X161)</f>
        <v>0</v>
      </c>
      <c r="Z157" s="120">
        <f>IF(ISNA(VLOOKUP($D157,'Overall Individual'!$B$2:$N$195,13,FALSE)),0,VLOOKUP($D157,'Overall Individual'!$B$2:$N$195,13,FALSE))</f>
        <v>0</v>
      </c>
      <c r="AA157" s="176">
        <f>SUM(Z157:Z161)</f>
        <v>0</v>
      </c>
      <c r="AC157" s="123"/>
      <c r="AD157" s="123"/>
      <c r="AE157" s="123"/>
    </row>
    <row r="158" spans="1:31" ht="12.75" customHeight="1">
      <c r="A158" s="173"/>
      <c r="B158" s="180"/>
      <c r="C158" s="180"/>
      <c r="D158" s="143" t="s">
        <v>77</v>
      </c>
      <c r="E158" s="118">
        <f>VLOOKUP(D158,Runners!A$1:B$158,2,FALSE)</f>
        <v>160000</v>
      </c>
      <c r="F158" s="183"/>
      <c r="G158" s="186"/>
      <c r="H158" s="128">
        <f>IF(ISNA(VLOOKUP($D158,'Overall Individual'!$B$2:$J$195,4,FALSE)),0,VLOOKUP($D158,'Overall Individual'!$B$2:$J$195,4,FALSE))</f>
        <v>58</v>
      </c>
      <c r="I158" s="177"/>
      <c r="J158" s="124">
        <f>IF(ISNA(VLOOKUP($D158,'Overall Individual'!$B$2:$J$195,5,FALSE)),0,VLOOKUP($D158,'Overall Individual'!$B$2:$J$195,5,FALSE))</f>
        <v>0</v>
      </c>
      <c r="K158" s="177"/>
      <c r="L158" s="124">
        <f>IF(ISNA(VLOOKUP($D158,'Overall Individual'!$B$2:$J$195,6,FALSE)),0,VLOOKUP($D158,'Overall Individual'!$B$2:$J$195,6,FALSE))</f>
        <v>0</v>
      </c>
      <c r="M158" s="177"/>
      <c r="N158" s="125">
        <f>IF(ISNA(VLOOKUP($D158,'Overall Individual'!$B$2:$J$195,7,FALSE)),0,VLOOKUP($D158,'Overall Individual'!$B$2:$J$195,7,FALSE))</f>
        <v>0</v>
      </c>
      <c r="O158" s="189"/>
      <c r="P158" s="126">
        <f>IF(ISNA(VLOOKUP($D158,'Overall Individual'!$B$2:$J$195,8,FALSE)),0,VLOOKUP($D158,'Overall Individual'!$B$2:$J$195,8,FALSE))</f>
        <v>0</v>
      </c>
      <c r="Q158" s="177"/>
      <c r="R158" s="127">
        <f>IF(ISNA(VLOOKUP($D158,'Overall Individual'!$B$2:$J$195,9,FALSE)),0,VLOOKUP($D158,'Overall Individual'!$B$2:$J$195,9,FALSE))</f>
        <v>0</v>
      </c>
      <c r="S158" s="177"/>
      <c r="T158" s="128">
        <f>IF(ISNA(VLOOKUP($D158,'Overall Individual'!$B$2:$K$195,10,FALSE)),0,VLOOKUP($D158,'Overall Individual'!$B$2:$K$195,10,FALSE))</f>
        <v>0</v>
      </c>
      <c r="U158" s="177"/>
      <c r="V158" s="124">
        <f>IF(ISNA(VLOOKUP($D158,'Overall Individual'!$B$2:$L$195,11,FALSE)),0,VLOOKUP($D158,'Overall Individual'!$B$2:$L$195,11,FALSE))</f>
        <v>0</v>
      </c>
      <c r="W158" s="177"/>
      <c r="X158" s="124">
        <f>IF(ISNA(VLOOKUP($D158,'Overall Individual'!$B$2:$M$195,12,FALSE)),0,VLOOKUP($D158,'Overall Individual'!$B$2:$M$195,12,FALSE))</f>
        <v>0</v>
      </c>
      <c r="Y158" s="177"/>
      <c r="Z158" s="124">
        <f>IF(ISNA(VLOOKUP($D158,'Overall Individual'!$B$2:$N$195,13,FALSE)),0,VLOOKUP($D158,'Overall Individual'!$B$2:$N$195,13,FALSE))</f>
        <v>0</v>
      </c>
      <c r="AA158" s="177"/>
      <c r="AC158" s="123"/>
      <c r="AD158" s="123"/>
      <c r="AE158" s="123"/>
    </row>
    <row r="159" spans="1:31" ht="12.75" customHeight="1">
      <c r="A159" s="173"/>
      <c r="B159" s="180"/>
      <c r="C159" s="180"/>
      <c r="D159" s="143" t="s">
        <v>118</v>
      </c>
      <c r="E159" s="118">
        <f>VLOOKUP(D159,Runners!A$1:B$158,2,FALSE)</f>
        <v>190000</v>
      </c>
      <c r="F159" s="183"/>
      <c r="G159" s="186"/>
      <c r="H159" s="128">
        <f>IF(ISNA(VLOOKUP($D159,'Overall Individual'!$B$2:$J$195,4,FALSE)),0,VLOOKUP($D159,'Overall Individual'!$B$2:$J$195,4,FALSE))</f>
        <v>52</v>
      </c>
      <c r="I159" s="177"/>
      <c r="J159" s="124">
        <f>IF(ISNA(VLOOKUP($D159,'Overall Individual'!$B$2:$J$195,5,FALSE)),0,VLOOKUP($D159,'Overall Individual'!$B$2:$J$195,5,FALSE))</f>
        <v>0</v>
      </c>
      <c r="K159" s="177"/>
      <c r="L159" s="124">
        <f>IF(ISNA(VLOOKUP($D159,'Overall Individual'!$B$2:$J$195,6,FALSE)),0,VLOOKUP($D159,'Overall Individual'!$B$2:$J$195,6,FALSE))</f>
        <v>0</v>
      </c>
      <c r="M159" s="177"/>
      <c r="N159" s="125">
        <f>IF(ISNA(VLOOKUP($D159,'Overall Individual'!$B$2:$J$195,7,FALSE)),0,VLOOKUP($D159,'Overall Individual'!$B$2:$J$195,7,FALSE))</f>
        <v>0</v>
      </c>
      <c r="O159" s="189"/>
      <c r="P159" s="126">
        <f>IF(ISNA(VLOOKUP($D159,'Overall Individual'!$B$2:$J$195,8,FALSE)),0,VLOOKUP($D159,'Overall Individual'!$B$2:$J$195,8,FALSE))</f>
        <v>0</v>
      </c>
      <c r="Q159" s="177"/>
      <c r="R159" s="127">
        <f>IF(ISNA(VLOOKUP($D159,'Overall Individual'!$B$2:$J$195,9,FALSE)),0,VLOOKUP($D159,'Overall Individual'!$B$2:$J$195,9,FALSE))</f>
        <v>0</v>
      </c>
      <c r="S159" s="177"/>
      <c r="T159" s="128">
        <f>IF(ISNA(VLOOKUP($D159,'Overall Individual'!$B$2:$K$195,10,FALSE)),0,VLOOKUP($D159,'Overall Individual'!$B$2:$K$195,10,FALSE))</f>
        <v>0</v>
      </c>
      <c r="U159" s="177"/>
      <c r="V159" s="124">
        <f>IF(ISNA(VLOOKUP($D159,'Overall Individual'!$B$2:$L$195,11,FALSE)),0,VLOOKUP($D159,'Overall Individual'!$B$2:$L$195,11,FALSE))</f>
        <v>0</v>
      </c>
      <c r="W159" s="177"/>
      <c r="X159" s="124">
        <f>IF(ISNA(VLOOKUP($D159,'Overall Individual'!$B$2:$M$195,12,FALSE)),0,VLOOKUP($D159,'Overall Individual'!$B$2:$M$195,12,FALSE))</f>
        <v>0</v>
      </c>
      <c r="Y159" s="177"/>
      <c r="Z159" s="124">
        <f>IF(ISNA(VLOOKUP($D159,'Overall Individual'!$B$2:$N$195,13,FALSE)),0,VLOOKUP($D159,'Overall Individual'!$B$2:$N$195,13,FALSE))</f>
        <v>0</v>
      </c>
      <c r="AA159" s="177"/>
      <c r="AC159" s="123"/>
      <c r="AD159" s="123"/>
      <c r="AE159" s="123"/>
    </row>
    <row r="160" spans="1:31" ht="12.75" customHeight="1">
      <c r="A160" s="173"/>
      <c r="B160" s="180"/>
      <c r="C160" s="180"/>
      <c r="D160" s="143" t="s">
        <v>6</v>
      </c>
      <c r="E160" s="118">
        <f>VLOOKUP(D160,Runners!A$1:B$158,2,FALSE)</f>
        <v>240000</v>
      </c>
      <c r="F160" s="183"/>
      <c r="G160" s="186"/>
      <c r="H160" s="128">
        <f>IF(ISNA(VLOOKUP($D160,'Overall Individual'!$B$2:$J$195,4,FALSE)),0,VLOOKUP($D160,'Overall Individual'!$B$2:$J$195,4,FALSE))</f>
        <v>87</v>
      </c>
      <c r="I160" s="177"/>
      <c r="J160" s="124">
        <f>IF(ISNA(VLOOKUP($D160,'Overall Individual'!$B$2:$J$195,5,FALSE)),0,VLOOKUP($D160,'Overall Individual'!$B$2:$J$195,5,FALSE))</f>
        <v>0</v>
      </c>
      <c r="K160" s="177"/>
      <c r="L160" s="124">
        <f>IF(ISNA(VLOOKUP($D160,'Overall Individual'!$B$2:$J$195,6,FALSE)),0,VLOOKUP($D160,'Overall Individual'!$B$2:$J$195,6,FALSE))</f>
        <v>0</v>
      </c>
      <c r="M160" s="177"/>
      <c r="N160" s="125">
        <f>IF(ISNA(VLOOKUP($D160,'Overall Individual'!$B$2:$J$195,7,FALSE)),0,VLOOKUP($D160,'Overall Individual'!$B$2:$J$195,7,FALSE))</f>
        <v>0</v>
      </c>
      <c r="O160" s="189"/>
      <c r="P160" s="126">
        <f>IF(ISNA(VLOOKUP($D160,'Overall Individual'!$B$2:$J$195,8,FALSE)),0,VLOOKUP($D160,'Overall Individual'!$B$2:$J$195,8,FALSE))</f>
        <v>0</v>
      </c>
      <c r="Q160" s="177"/>
      <c r="R160" s="127">
        <f>IF(ISNA(VLOOKUP($D160,'Overall Individual'!$B$2:$J$195,9,FALSE)),0,VLOOKUP($D160,'Overall Individual'!$B$2:$J$195,9,FALSE))</f>
        <v>0</v>
      </c>
      <c r="S160" s="177"/>
      <c r="T160" s="128">
        <f>IF(ISNA(VLOOKUP($D160,'Overall Individual'!$B$2:$K$195,10,FALSE)),0,VLOOKUP($D160,'Overall Individual'!$B$2:$K$195,10,FALSE))</f>
        <v>0</v>
      </c>
      <c r="U160" s="177"/>
      <c r="V160" s="124">
        <f>IF(ISNA(VLOOKUP($D160,'Overall Individual'!$B$2:$L$195,11,FALSE)),0,VLOOKUP($D160,'Overall Individual'!$B$2:$L$195,11,FALSE))</f>
        <v>0</v>
      </c>
      <c r="W160" s="177"/>
      <c r="X160" s="124">
        <f>IF(ISNA(VLOOKUP($D160,'Overall Individual'!$B$2:$M$195,12,FALSE)),0,VLOOKUP($D160,'Overall Individual'!$B$2:$M$195,12,FALSE))</f>
        <v>0</v>
      </c>
      <c r="Y160" s="177"/>
      <c r="Z160" s="124">
        <f>IF(ISNA(VLOOKUP($D160,'Overall Individual'!$B$2:$N$195,13,FALSE)),0,VLOOKUP($D160,'Overall Individual'!$B$2:$N$195,13,FALSE))</f>
        <v>0</v>
      </c>
      <c r="AA160" s="177"/>
      <c r="AC160" s="123"/>
      <c r="AD160" s="123"/>
      <c r="AE160" s="123"/>
    </row>
    <row r="161" spans="1:31" ht="12.75" customHeight="1" thickBot="1">
      <c r="A161" s="173"/>
      <c r="B161" s="181"/>
      <c r="C161" s="181"/>
      <c r="D161" s="144" t="s">
        <v>66</v>
      </c>
      <c r="E161" s="118">
        <f>VLOOKUP(D161,Runners!A$1:B$158,2,FALSE)</f>
        <v>240000</v>
      </c>
      <c r="F161" s="184"/>
      <c r="G161" s="187"/>
      <c r="H161" s="135">
        <f>IF(ISNA(VLOOKUP($D161,'Overall Individual'!$B$2:$J$195,4,FALSE)),0,VLOOKUP($D161,'Overall Individual'!$B$2:$J$195,4,FALSE))</f>
        <v>100</v>
      </c>
      <c r="I161" s="178"/>
      <c r="J161" s="131">
        <f>IF(ISNA(VLOOKUP($D161,'Overall Individual'!$B$2:$J$195,5,FALSE)),0,VLOOKUP($D161,'Overall Individual'!$B$2:$J$195,5,FALSE))</f>
        <v>0</v>
      </c>
      <c r="K161" s="178"/>
      <c r="L161" s="131">
        <f>IF(ISNA(VLOOKUP($D161,'Overall Individual'!$B$2:$J$195,6,FALSE)),0,VLOOKUP($D161,'Overall Individual'!$B$2:$J$195,6,FALSE))</f>
        <v>0</v>
      </c>
      <c r="M161" s="178"/>
      <c r="N161" s="132">
        <f>IF(ISNA(VLOOKUP($D161,'Overall Individual'!$B$2:$J$195,7,FALSE)),0,VLOOKUP($D161,'Overall Individual'!$B$2:$J$195,7,FALSE))</f>
        <v>0</v>
      </c>
      <c r="O161" s="190"/>
      <c r="P161" s="133">
        <f>IF(ISNA(VLOOKUP($D161,'Overall Individual'!$B$2:$J$195,8,FALSE)),0,VLOOKUP($D161,'Overall Individual'!$B$2:$J$195,8,FALSE))</f>
        <v>0</v>
      </c>
      <c r="Q161" s="178"/>
      <c r="R161" s="134">
        <f>IF(ISNA(VLOOKUP($D161,'Overall Individual'!$B$2:$J$195,9,FALSE)),0,VLOOKUP($D161,'Overall Individual'!$B$2:$J$195,9,FALSE))</f>
        <v>0</v>
      </c>
      <c r="S161" s="178"/>
      <c r="T161" s="135">
        <f>IF(ISNA(VLOOKUP($D161,'Overall Individual'!$B$2:$K$195,10,FALSE)),0,VLOOKUP($D161,'Overall Individual'!$B$2:$K$195,10,FALSE))</f>
        <v>0</v>
      </c>
      <c r="U161" s="178"/>
      <c r="V161" s="131">
        <f>IF(ISNA(VLOOKUP($D161,'Overall Individual'!$B$2:$L$195,11,FALSE)),0,VLOOKUP($D161,'Overall Individual'!$B$2:$L$195,11,FALSE))</f>
        <v>0</v>
      </c>
      <c r="W161" s="178"/>
      <c r="X161" s="131">
        <f>IF(ISNA(VLOOKUP($D161,'Overall Individual'!$B$2:$M$195,12,FALSE)),0,VLOOKUP($D161,'Overall Individual'!$B$2:$M$195,12,FALSE))</f>
        <v>0</v>
      </c>
      <c r="Y161" s="178"/>
      <c r="Z161" s="131">
        <f>IF(ISNA(VLOOKUP($D161,'Overall Individual'!$B$2:$N$195,13,FALSE)),0,VLOOKUP($D161,'Overall Individual'!$B$2:$N$195,13,FALSE))</f>
        <v>0</v>
      </c>
      <c r="AA161" s="178"/>
      <c r="AC161" s="123"/>
      <c r="AD161" s="123"/>
      <c r="AE161" s="123"/>
    </row>
    <row r="162" spans="1:31" ht="12.75" customHeight="1" thickTop="1">
      <c r="A162" s="173">
        <v>33</v>
      </c>
      <c r="B162" s="179" t="s">
        <v>255</v>
      </c>
      <c r="C162" s="179" t="s">
        <v>218</v>
      </c>
      <c r="D162" s="143" t="s">
        <v>200</v>
      </c>
      <c r="E162" s="118">
        <f>VLOOKUP(D162,Runners!A$1:B$158,2,FALSE)</f>
        <v>150000</v>
      </c>
      <c r="F162" s="182">
        <f>SUM(E162:E166)</f>
        <v>930000</v>
      </c>
      <c r="G162" s="185">
        <v>3</v>
      </c>
      <c r="H162" s="121">
        <f>IF(ISNA(VLOOKUP($D162,'Overall Individual'!$B$2:$J$195,4,FALSE)),0,VLOOKUP($D162,'Overall Individual'!$B$2:$J$195,4,FALSE))</f>
        <v>74</v>
      </c>
      <c r="I162" s="176">
        <f>SUM(H162:H166)</f>
        <v>276</v>
      </c>
      <c r="J162" s="120">
        <f>IF(ISNA(VLOOKUP($D162,'Overall Individual'!$B$2:$J$195,5,FALSE)),0,VLOOKUP($D162,'Overall Individual'!$B$2:$J$195,5,FALSE))</f>
        <v>0</v>
      </c>
      <c r="K162" s="176">
        <f>SUM(J162:J166)</f>
        <v>0</v>
      </c>
      <c r="L162" s="120">
        <f>IF(ISNA(VLOOKUP($D162,'Overall Individual'!$B$2:$J$195,6,FALSE)),0,VLOOKUP($D162,'Overall Individual'!$B$2:$J$195,6,FALSE))</f>
        <v>0</v>
      </c>
      <c r="M162" s="176">
        <f>SUM(L162:L166)</f>
        <v>0</v>
      </c>
      <c r="N162" s="137">
        <f>IF(ISNA(VLOOKUP($D162,'Overall Individual'!$B$2:$J$195,7,FALSE)),0,VLOOKUP($D162,'Overall Individual'!$B$2:$J$195,7,FALSE))</f>
        <v>0</v>
      </c>
      <c r="O162" s="188">
        <f>SUM(N162:N166)</f>
        <v>0</v>
      </c>
      <c r="P162" s="120">
        <f>IF(ISNA(VLOOKUP($D162,'Overall Individual'!$B$2:$J$195,8,FALSE)),0,VLOOKUP($D162,'Overall Individual'!$B$2:$J$195,8,FALSE))</f>
        <v>0</v>
      </c>
      <c r="Q162" s="176">
        <f>SUM(P162:P166)</f>
        <v>0</v>
      </c>
      <c r="R162" s="119">
        <f>IF(ISNA(VLOOKUP($D162,'Overall Individual'!$B$2:$J$195,9,FALSE)),0,VLOOKUP($D162,'Overall Individual'!$B$2:$J$195,9,FALSE))</f>
        <v>0</v>
      </c>
      <c r="S162" s="176">
        <f>SUM(R162:R166)</f>
        <v>0</v>
      </c>
      <c r="T162" s="121">
        <f>IF(ISNA(VLOOKUP($D162,'Overall Individual'!$B$2:$K$195,10,FALSE)),0,VLOOKUP($D162,'Overall Individual'!$B$2:$K$195,10,FALSE))</f>
        <v>0</v>
      </c>
      <c r="U162" s="176">
        <f>SUM(T162:T166)</f>
        <v>0</v>
      </c>
      <c r="V162" s="120">
        <f>IF(ISNA(VLOOKUP($D162,'Overall Individual'!$B$2:$L$195,11,FALSE)),0,VLOOKUP($D162,'Overall Individual'!$B$2:$L$195,11,FALSE))</f>
        <v>0</v>
      </c>
      <c r="W162" s="176">
        <f>SUM(V162:V166)</f>
        <v>0</v>
      </c>
      <c r="X162" s="120">
        <f>IF(ISNA(VLOOKUP($D162,'Overall Individual'!$B$2:$M$195,12,FALSE)),0,VLOOKUP($D162,'Overall Individual'!$B$2:$M$195,12,FALSE))</f>
        <v>0</v>
      </c>
      <c r="Y162" s="176">
        <f>SUM(X162:X166)</f>
        <v>0</v>
      </c>
      <c r="Z162" s="120">
        <f>IF(ISNA(VLOOKUP($D162,'Overall Individual'!$B$2:$N$195,13,FALSE)),0,VLOOKUP($D162,'Overall Individual'!$B$2:$N$195,13,FALSE))</f>
        <v>0</v>
      </c>
      <c r="AA162" s="176">
        <f>SUM(Z162:Z166)</f>
        <v>0</v>
      </c>
      <c r="AC162" s="123"/>
      <c r="AD162" s="123"/>
      <c r="AE162" s="123"/>
    </row>
    <row r="163" spans="1:31" ht="12.75" customHeight="1">
      <c r="A163" s="173"/>
      <c r="B163" s="180"/>
      <c r="C163" s="180"/>
      <c r="D163" s="143" t="s">
        <v>204</v>
      </c>
      <c r="E163" s="118">
        <f>VLOOKUP(D163,Runners!A$1:B$158,2,FALSE)</f>
        <v>155000</v>
      </c>
      <c r="F163" s="183"/>
      <c r="G163" s="186"/>
      <c r="H163" s="128">
        <f>IF(ISNA(VLOOKUP($D163,'Overall Individual'!$B$2:$J$195,4,FALSE)),0,VLOOKUP($D163,'Overall Individual'!$B$2:$J$195,4,FALSE))</f>
        <v>55</v>
      </c>
      <c r="I163" s="177"/>
      <c r="J163" s="124">
        <f>IF(ISNA(VLOOKUP($D163,'Overall Individual'!$B$2:$J$195,5,FALSE)),0,VLOOKUP($D163,'Overall Individual'!$B$2:$J$195,5,FALSE))</f>
        <v>0</v>
      </c>
      <c r="K163" s="177"/>
      <c r="L163" s="124">
        <f>IF(ISNA(VLOOKUP($D163,'Overall Individual'!$B$2:$J$195,6,FALSE)),0,VLOOKUP($D163,'Overall Individual'!$B$2:$J$195,6,FALSE))</f>
        <v>0</v>
      </c>
      <c r="M163" s="177"/>
      <c r="N163" s="125">
        <f>IF(ISNA(VLOOKUP($D163,'Overall Individual'!$B$2:$J$195,7,FALSE)),0,VLOOKUP($D163,'Overall Individual'!$B$2:$J$195,7,FALSE))</f>
        <v>0</v>
      </c>
      <c r="O163" s="189"/>
      <c r="P163" s="126">
        <f>IF(ISNA(VLOOKUP($D163,'Overall Individual'!$B$2:$J$195,8,FALSE)),0,VLOOKUP($D163,'Overall Individual'!$B$2:$J$195,8,FALSE))</f>
        <v>0</v>
      </c>
      <c r="Q163" s="177"/>
      <c r="R163" s="127">
        <f>IF(ISNA(VLOOKUP($D163,'Overall Individual'!$B$2:$J$195,9,FALSE)),0,VLOOKUP($D163,'Overall Individual'!$B$2:$J$195,9,FALSE))</f>
        <v>0</v>
      </c>
      <c r="S163" s="177"/>
      <c r="T163" s="128">
        <f>IF(ISNA(VLOOKUP($D163,'Overall Individual'!$B$2:$K$195,10,FALSE)),0,VLOOKUP($D163,'Overall Individual'!$B$2:$K$195,10,FALSE))</f>
        <v>0</v>
      </c>
      <c r="U163" s="177"/>
      <c r="V163" s="124">
        <f>IF(ISNA(VLOOKUP($D163,'Overall Individual'!$B$2:$L$195,11,FALSE)),0,VLOOKUP($D163,'Overall Individual'!$B$2:$L$195,11,FALSE))</f>
        <v>0</v>
      </c>
      <c r="W163" s="177"/>
      <c r="X163" s="124">
        <f>IF(ISNA(VLOOKUP($D163,'Overall Individual'!$B$2:$M$195,12,FALSE)),0,VLOOKUP($D163,'Overall Individual'!$B$2:$M$195,12,FALSE))</f>
        <v>0</v>
      </c>
      <c r="Y163" s="177"/>
      <c r="Z163" s="124">
        <f>IF(ISNA(VLOOKUP($D163,'Overall Individual'!$B$2:$N$195,13,FALSE)),0,VLOOKUP($D163,'Overall Individual'!$B$2:$N$195,13,FALSE))</f>
        <v>0</v>
      </c>
      <c r="AA163" s="177"/>
      <c r="AC163" s="123"/>
      <c r="AD163" s="123"/>
      <c r="AE163" s="123"/>
    </row>
    <row r="164" spans="1:31" ht="12.75" customHeight="1">
      <c r="A164" s="173"/>
      <c r="B164" s="180"/>
      <c r="C164" s="180"/>
      <c r="D164" s="143" t="s">
        <v>218</v>
      </c>
      <c r="E164" s="118">
        <f>VLOOKUP(D164,Runners!A$1:B$158,2,FALSE)</f>
        <v>130000</v>
      </c>
      <c r="F164" s="183"/>
      <c r="G164" s="186"/>
      <c r="H164" s="128">
        <f>IF(ISNA(VLOOKUP($D164,'Overall Individual'!$B$2:$J$195,4,FALSE)),0,VLOOKUP($D164,'Overall Individual'!$B$2:$J$195,4,FALSE))</f>
        <v>62</v>
      </c>
      <c r="I164" s="177"/>
      <c r="J164" s="124">
        <f>IF(ISNA(VLOOKUP($D164,'Overall Individual'!$B$2:$J$195,5,FALSE)),0,VLOOKUP($D164,'Overall Individual'!$B$2:$J$195,5,FALSE))</f>
        <v>0</v>
      </c>
      <c r="K164" s="177"/>
      <c r="L164" s="124">
        <f>IF(ISNA(VLOOKUP($D164,'Overall Individual'!$B$2:$J$195,6,FALSE)),0,VLOOKUP($D164,'Overall Individual'!$B$2:$J$195,6,FALSE))</f>
        <v>0</v>
      </c>
      <c r="M164" s="177"/>
      <c r="N164" s="125">
        <f>IF(ISNA(VLOOKUP($D164,'Overall Individual'!$B$2:$J$195,7,FALSE)),0,VLOOKUP($D164,'Overall Individual'!$B$2:$J$195,7,FALSE))</f>
        <v>0</v>
      </c>
      <c r="O164" s="189"/>
      <c r="P164" s="126">
        <f>IF(ISNA(VLOOKUP($D164,'Overall Individual'!$B$2:$J$195,8,FALSE)),0,VLOOKUP($D164,'Overall Individual'!$B$2:$J$195,8,FALSE))</f>
        <v>0</v>
      </c>
      <c r="Q164" s="177"/>
      <c r="R164" s="127">
        <f>IF(ISNA(VLOOKUP($D164,'Overall Individual'!$B$2:$J$195,9,FALSE)),0,VLOOKUP($D164,'Overall Individual'!$B$2:$J$195,9,FALSE))</f>
        <v>0</v>
      </c>
      <c r="S164" s="177"/>
      <c r="T164" s="128">
        <f>IF(ISNA(VLOOKUP($D164,'Overall Individual'!$B$2:$K$195,10,FALSE)),0,VLOOKUP($D164,'Overall Individual'!$B$2:$K$195,10,FALSE))</f>
        <v>0</v>
      </c>
      <c r="U164" s="177"/>
      <c r="V164" s="124">
        <f>IF(ISNA(VLOOKUP($D164,'Overall Individual'!$B$2:$L$195,11,FALSE)),0,VLOOKUP($D164,'Overall Individual'!$B$2:$L$195,11,FALSE))</f>
        <v>0</v>
      </c>
      <c r="W164" s="177"/>
      <c r="X164" s="124">
        <f>IF(ISNA(VLOOKUP($D164,'Overall Individual'!$B$2:$M$195,12,FALSE)),0,VLOOKUP($D164,'Overall Individual'!$B$2:$M$195,12,FALSE))</f>
        <v>0</v>
      </c>
      <c r="Y164" s="177"/>
      <c r="Z164" s="124">
        <f>IF(ISNA(VLOOKUP($D164,'Overall Individual'!$B$2:$N$195,13,FALSE)),0,VLOOKUP($D164,'Overall Individual'!$B$2:$N$195,13,FALSE))</f>
        <v>0</v>
      </c>
      <c r="AA164" s="177"/>
      <c r="AC164" s="123"/>
      <c r="AD164" s="123"/>
      <c r="AE164" s="123"/>
    </row>
    <row r="165" spans="1:31" ht="12.75" customHeight="1">
      <c r="A165" s="173"/>
      <c r="B165" s="180"/>
      <c r="C165" s="180"/>
      <c r="D165" s="143" t="s">
        <v>115</v>
      </c>
      <c r="E165" s="118">
        <f>VLOOKUP(D165,Runners!A$1:B$158,2,FALSE)</f>
        <v>245000</v>
      </c>
      <c r="F165" s="183"/>
      <c r="G165" s="186"/>
      <c r="H165" s="128">
        <f>IF(ISNA(VLOOKUP($D165,'Overall Individual'!$B$2:$J$195,4,FALSE)),0,VLOOKUP($D165,'Overall Individual'!$B$2:$J$195,4,FALSE))</f>
        <v>85</v>
      </c>
      <c r="I165" s="177"/>
      <c r="J165" s="124">
        <f>IF(ISNA(VLOOKUP($D165,'Overall Individual'!$B$2:$J$195,5,FALSE)),0,VLOOKUP($D165,'Overall Individual'!$B$2:$J$195,5,FALSE))</f>
        <v>0</v>
      </c>
      <c r="K165" s="177"/>
      <c r="L165" s="124">
        <f>IF(ISNA(VLOOKUP($D165,'Overall Individual'!$B$2:$J$195,6,FALSE)),0,VLOOKUP($D165,'Overall Individual'!$B$2:$J$195,6,FALSE))</f>
        <v>0</v>
      </c>
      <c r="M165" s="177"/>
      <c r="N165" s="125">
        <f>IF(ISNA(VLOOKUP($D165,'Overall Individual'!$B$2:$J$195,7,FALSE)),0,VLOOKUP($D165,'Overall Individual'!$B$2:$J$195,7,FALSE))</f>
        <v>0</v>
      </c>
      <c r="O165" s="189"/>
      <c r="P165" s="126">
        <f>IF(ISNA(VLOOKUP($D165,'Overall Individual'!$B$2:$J$195,8,FALSE)),0,VLOOKUP($D165,'Overall Individual'!$B$2:$J$195,8,FALSE))</f>
        <v>0</v>
      </c>
      <c r="Q165" s="177"/>
      <c r="R165" s="127">
        <f>IF(ISNA(VLOOKUP($D165,'Overall Individual'!$B$2:$J$195,9,FALSE)),0,VLOOKUP($D165,'Overall Individual'!$B$2:$J$195,9,FALSE))</f>
        <v>0</v>
      </c>
      <c r="S165" s="177"/>
      <c r="T165" s="128">
        <f>IF(ISNA(VLOOKUP($D165,'Overall Individual'!$B$2:$K$195,10,FALSE)),0,VLOOKUP($D165,'Overall Individual'!$B$2:$K$195,10,FALSE))</f>
        <v>0</v>
      </c>
      <c r="U165" s="177"/>
      <c r="V165" s="124">
        <f>IF(ISNA(VLOOKUP($D165,'Overall Individual'!$B$2:$L$195,11,FALSE)),0,VLOOKUP($D165,'Overall Individual'!$B$2:$L$195,11,FALSE))</f>
        <v>0</v>
      </c>
      <c r="W165" s="177"/>
      <c r="X165" s="124">
        <f>IF(ISNA(VLOOKUP($D165,'Overall Individual'!$B$2:$M$195,12,FALSE)),0,VLOOKUP($D165,'Overall Individual'!$B$2:$M$195,12,FALSE))</f>
        <v>0</v>
      </c>
      <c r="Y165" s="177"/>
      <c r="Z165" s="124">
        <f>IF(ISNA(VLOOKUP($D165,'Overall Individual'!$B$2:$N$195,13,FALSE)),0,VLOOKUP($D165,'Overall Individual'!$B$2:$N$195,13,FALSE))</f>
        <v>0</v>
      </c>
      <c r="AA165" s="177"/>
      <c r="AC165" s="123"/>
      <c r="AD165" s="123"/>
      <c r="AE165" s="123"/>
    </row>
    <row r="166" spans="1:31" ht="12.75" customHeight="1" thickBot="1">
      <c r="A166" s="173"/>
      <c r="B166" s="181"/>
      <c r="C166" s="181"/>
      <c r="D166" s="144" t="s">
        <v>135</v>
      </c>
      <c r="E166" s="118">
        <f>VLOOKUP(D166,Runners!A$1:B$158,2,FALSE)</f>
        <v>250000</v>
      </c>
      <c r="F166" s="184"/>
      <c r="G166" s="187"/>
      <c r="H166" s="135">
        <f>IF(ISNA(VLOOKUP($D166,'Overall Individual'!$B$2:$J$195,4,FALSE)),0,VLOOKUP($D166,'Overall Individual'!$B$2:$J$195,4,FALSE))</f>
        <v>0</v>
      </c>
      <c r="I166" s="178"/>
      <c r="J166" s="131">
        <f>IF(ISNA(VLOOKUP($D166,'Overall Individual'!$B$2:$J$195,5,FALSE)),0,VLOOKUP($D166,'Overall Individual'!$B$2:$J$195,5,FALSE))</f>
        <v>0</v>
      </c>
      <c r="K166" s="178"/>
      <c r="L166" s="131">
        <f>IF(ISNA(VLOOKUP($D166,'Overall Individual'!$B$2:$J$195,6,FALSE)),0,VLOOKUP($D166,'Overall Individual'!$B$2:$J$195,6,FALSE))</f>
        <v>0</v>
      </c>
      <c r="M166" s="178"/>
      <c r="N166" s="132">
        <f>IF(ISNA(VLOOKUP($D166,'Overall Individual'!$B$2:$J$195,7,FALSE)),0,VLOOKUP($D166,'Overall Individual'!$B$2:$J$195,7,FALSE))</f>
        <v>0</v>
      </c>
      <c r="O166" s="190"/>
      <c r="P166" s="133">
        <f>IF(ISNA(VLOOKUP($D166,'Overall Individual'!$B$2:$J$195,8,FALSE)),0,VLOOKUP($D166,'Overall Individual'!$B$2:$J$195,8,FALSE))</f>
        <v>0</v>
      </c>
      <c r="Q166" s="178"/>
      <c r="R166" s="134">
        <f>IF(ISNA(VLOOKUP($D166,'Overall Individual'!$B$2:$J$195,9,FALSE)),0,VLOOKUP($D166,'Overall Individual'!$B$2:$J$195,9,FALSE))</f>
        <v>0</v>
      </c>
      <c r="S166" s="178"/>
      <c r="T166" s="135">
        <f>IF(ISNA(VLOOKUP($D166,'Overall Individual'!$B$2:$K$195,10,FALSE)),0,VLOOKUP($D166,'Overall Individual'!$B$2:$K$195,10,FALSE))</f>
        <v>0</v>
      </c>
      <c r="U166" s="178"/>
      <c r="V166" s="131">
        <f>IF(ISNA(VLOOKUP($D166,'Overall Individual'!$B$2:$L$195,11,FALSE)),0,VLOOKUP($D166,'Overall Individual'!$B$2:$L$195,11,FALSE))</f>
        <v>0</v>
      </c>
      <c r="W166" s="178"/>
      <c r="X166" s="131">
        <f>IF(ISNA(VLOOKUP($D166,'Overall Individual'!$B$2:$M$195,12,FALSE)),0,VLOOKUP($D166,'Overall Individual'!$B$2:$M$195,12,FALSE))</f>
        <v>0</v>
      </c>
      <c r="Y166" s="178"/>
      <c r="Z166" s="131">
        <f>IF(ISNA(VLOOKUP($D166,'Overall Individual'!$B$2:$N$195,13,FALSE)),0,VLOOKUP($D166,'Overall Individual'!$B$2:$N$195,13,FALSE))</f>
        <v>0</v>
      </c>
      <c r="AA166" s="178"/>
      <c r="AC166" s="123"/>
      <c r="AD166" s="123"/>
      <c r="AE166" s="123"/>
    </row>
    <row r="167" spans="1:31" ht="12.75" customHeight="1" thickTop="1">
      <c r="A167" s="173">
        <v>34</v>
      </c>
      <c r="B167" s="179" t="s">
        <v>256</v>
      </c>
      <c r="C167" s="179" t="s">
        <v>218</v>
      </c>
      <c r="D167" s="143" t="s">
        <v>12</v>
      </c>
      <c r="E167" s="118">
        <f>VLOOKUP(D167,Runners!A$1:B$158,2,FALSE)</f>
        <v>250000</v>
      </c>
      <c r="F167" s="182">
        <f>SUM(E167:E171)</f>
        <v>965000</v>
      </c>
      <c r="G167" s="185">
        <v>3</v>
      </c>
      <c r="H167" s="121">
        <f>IF(ISNA(VLOOKUP($D167,'Overall Individual'!$B$2:$J$195,4,FALSE)),0,VLOOKUP($D167,'Overall Individual'!$B$2:$J$195,4,FALSE))</f>
        <v>97</v>
      </c>
      <c r="I167" s="176">
        <f>SUM(H167:H171)</f>
        <v>233</v>
      </c>
      <c r="J167" s="120">
        <f>IF(ISNA(VLOOKUP($D167,'Overall Individual'!$B$2:$J$195,5,FALSE)),0,VLOOKUP($D167,'Overall Individual'!$B$2:$J$195,5,FALSE))</f>
        <v>0</v>
      </c>
      <c r="K167" s="176">
        <f>SUM(J167:J171)</f>
        <v>0</v>
      </c>
      <c r="L167" s="120">
        <f>IF(ISNA(VLOOKUP($D167,'Overall Individual'!$B$2:$J$195,6,FALSE)),0,VLOOKUP($D167,'Overall Individual'!$B$2:$J$195,6,FALSE))</f>
        <v>0</v>
      </c>
      <c r="M167" s="176">
        <f>SUM(L167:L171)</f>
        <v>0</v>
      </c>
      <c r="N167" s="137">
        <f>IF(ISNA(VLOOKUP($D167,'Overall Individual'!$B$2:$J$195,7,FALSE)),0,VLOOKUP($D167,'Overall Individual'!$B$2:$J$195,7,FALSE))</f>
        <v>0</v>
      </c>
      <c r="O167" s="188">
        <f>SUM(N167:N171)</f>
        <v>0</v>
      </c>
      <c r="P167" s="120">
        <f>IF(ISNA(VLOOKUP($D167,'Overall Individual'!$B$2:$J$195,8,FALSE)),0,VLOOKUP($D167,'Overall Individual'!$B$2:$J$195,8,FALSE))</f>
        <v>0</v>
      </c>
      <c r="Q167" s="176">
        <f>SUM(P167:P171)</f>
        <v>0</v>
      </c>
      <c r="R167" s="119">
        <f>IF(ISNA(VLOOKUP($D167,'Overall Individual'!$B$2:$J$195,9,FALSE)),0,VLOOKUP($D167,'Overall Individual'!$B$2:$J$195,9,FALSE))</f>
        <v>0</v>
      </c>
      <c r="S167" s="176">
        <f>SUM(R167:R171)</f>
        <v>0</v>
      </c>
      <c r="T167" s="121">
        <f>IF(ISNA(VLOOKUP($D167,'Overall Individual'!$B$2:$K$195,10,FALSE)),0,VLOOKUP($D167,'Overall Individual'!$B$2:$K$195,10,FALSE))</f>
        <v>0</v>
      </c>
      <c r="U167" s="176">
        <f>SUM(T167:T171)</f>
        <v>0</v>
      </c>
      <c r="V167" s="120">
        <f>IF(ISNA(VLOOKUP($D167,'Overall Individual'!$B$2:$L$195,11,FALSE)),0,VLOOKUP($D167,'Overall Individual'!$B$2:$L$195,11,FALSE))</f>
        <v>0</v>
      </c>
      <c r="W167" s="176">
        <f>SUM(V167:V171)</f>
        <v>0</v>
      </c>
      <c r="X167" s="120">
        <f>IF(ISNA(VLOOKUP($D167,'Overall Individual'!$B$2:$M$195,12,FALSE)),0,VLOOKUP($D167,'Overall Individual'!$B$2:$M$195,12,FALSE))</f>
        <v>0</v>
      </c>
      <c r="Y167" s="176">
        <f>SUM(X167:X171)</f>
        <v>0</v>
      </c>
      <c r="Z167" s="120">
        <f>IF(ISNA(VLOOKUP($D167,'Overall Individual'!$B$2:$N$195,13,FALSE)),0,VLOOKUP($D167,'Overall Individual'!$B$2:$N$195,13,FALSE))</f>
        <v>0</v>
      </c>
      <c r="AA167" s="176">
        <f>SUM(Z167:Z171)</f>
        <v>0</v>
      </c>
      <c r="AC167" s="123"/>
      <c r="AD167" s="123"/>
      <c r="AE167" s="123"/>
    </row>
    <row r="168" spans="1:31" ht="12.75" customHeight="1">
      <c r="A168" s="173"/>
      <c r="B168" s="180"/>
      <c r="C168" s="180"/>
      <c r="D168" s="143" t="s">
        <v>135</v>
      </c>
      <c r="E168" s="118">
        <f>VLOOKUP(D168,Runners!A$1:B$158,2,FALSE)</f>
        <v>250000</v>
      </c>
      <c r="F168" s="183"/>
      <c r="G168" s="186"/>
      <c r="H168" s="128">
        <f>IF(ISNA(VLOOKUP($D168,'Overall Individual'!$B$2:$J$195,4,FALSE)),0,VLOOKUP($D168,'Overall Individual'!$B$2:$J$195,4,FALSE))</f>
        <v>0</v>
      </c>
      <c r="I168" s="177"/>
      <c r="J168" s="124">
        <f>IF(ISNA(VLOOKUP($D168,'Overall Individual'!$B$2:$J$195,5,FALSE)),0,VLOOKUP($D168,'Overall Individual'!$B$2:$J$195,5,FALSE))</f>
        <v>0</v>
      </c>
      <c r="K168" s="177"/>
      <c r="L168" s="124">
        <f>IF(ISNA(VLOOKUP($D168,'Overall Individual'!$B$2:$J$195,6,FALSE)),0,VLOOKUP($D168,'Overall Individual'!$B$2:$J$195,6,FALSE))</f>
        <v>0</v>
      </c>
      <c r="M168" s="177"/>
      <c r="N168" s="125">
        <f>IF(ISNA(VLOOKUP($D168,'Overall Individual'!$B$2:$J$195,7,FALSE)),0,VLOOKUP($D168,'Overall Individual'!$B$2:$J$195,7,FALSE))</f>
        <v>0</v>
      </c>
      <c r="O168" s="189"/>
      <c r="P168" s="126">
        <f>IF(ISNA(VLOOKUP($D168,'Overall Individual'!$B$2:$J$195,8,FALSE)),0,VLOOKUP($D168,'Overall Individual'!$B$2:$J$195,8,FALSE))</f>
        <v>0</v>
      </c>
      <c r="Q168" s="177"/>
      <c r="R168" s="127">
        <f>IF(ISNA(VLOOKUP($D168,'Overall Individual'!$B$2:$J$195,9,FALSE)),0,VLOOKUP($D168,'Overall Individual'!$B$2:$J$195,9,FALSE))</f>
        <v>0</v>
      </c>
      <c r="S168" s="177"/>
      <c r="T168" s="128">
        <f>IF(ISNA(VLOOKUP($D168,'Overall Individual'!$B$2:$K$195,10,FALSE)),0,VLOOKUP($D168,'Overall Individual'!$B$2:$K$195,10,FALSE))</f>
        <v>0</v>
      </c>
      <c r="U168" s="177"/>
      <c r="V168" s="124">
        <f>IF(ISNA(VLOOKUP($D168,'Overall Individual'!$B$2:$L$195,11,FALSE)),0,VLOOKUP($D168,'Overall Individual'!$B$2:$L$195,11,FALSE))</f>
        <v>0</v>
      </c>
      <c r="W168" s="177"/>
      <c r="X168" s="124">
        <f>IF(ISNA(VLOOKUP($D168,'Overall Individual'!$B$2:$M$195,12,FALSE)),0,VLOOKUP($D168,'Overall Individual'!$B$2:$M$195,12,FALSE))</f>
        <v>0</v>
      </c>
      <c r="Y168" s="177"/>
      <c r="Z168" s="124">
        <f>IF(ISNA(VLOOKUP($D168,'Overall Individual'!$B$2:$N$195,13,FALSE)),0,VLOOKUP($D168,'Overall Individual'!$B$2:$N$195,13,FALSE))</f>
        <v>0</v>
      </c>
      <c r="AA168" s="177"/>
      <c r="AC168" s="123"/>
      <c r="AD168" s="123"/>
      <c r="AE168" s="123"/>
    </row>
    <row r="169" spans="1:31" ht="12.75" customHeight="1">
      <c r="A169" s="173"/>
      <c r="B169" s="180"/>
      <c r="C169" s="180"/>
      <c r="D169" s="143" t="s">
        <v>216</v>
      </c>
      <c r="E169" s="118">
        <f>VLOOKUP(D169,Runners!A$1:B$158,2,FALSE)</f>
        <v>130000</v>
      </c>
      <c r="F169" s="183"/>
      <c r="G169" s="186"/>
      <c r="H169" s="128">
        <f>IF(ISNA(VLOOKUP($D169,'Overall Individual'!$B$2:$J$195,4,FALSE)),0,VLOOKUP($D169,'Overall Individual'!$B$2:$J$195,4,FALSE))</f>
        <v>81</v>
      </c>
      <c r="I169" s="177"/>
      <c r="J169" s="124">
        <f>IF(ISNA(VLOOKUP($D169,'Overall Individual'!$B$2:$J$195,5,FALSE)),0,VLOOKUP($D169,'Overall Individual'!$B$2:$J$195,5,FALSE))</f>
        <v>0</v>
      </c>
      <c r="K169" s="177"/>
      <c r="L169" s="124">
        <f>IF(ISNA(VLOOKUP($D169,'Overall Individual'!$B$2:$J$195,6,FALSE)),0,VLOOKUP($D169,'Overall Individual'!$B$2:$J$195,6,FALSE))</f>
        <v>0</v>
      </c>
      <c r="M169" s="177"/>
      <c r="N169" s="125">
        <f>IF(ISNA(VLOOKUP($D169,'Overall Individual'!$B$2:$J$195,7,FALSE)),0,VLOOKUP($D169,'Overall Individual'!$B$2:$J$195,7,FALSE))</f>
        <v>0</v>
      </c>
      <c r="O169" s="189"/>
      <c r="P169" s="126">
        <f>IF(ISNA(VLOOKUP($D169,'Overall Individual'!$B$2:$J$195,8,FALSE)),0,VLOOKUP($D169,'Overall Individual'!$B$2:$J$195,8,FALSE))</f>
        <v>0</v>
      </c>
      <c r="Q169" s="177"/>
      <c r="R169" s="127">
        <f>IF(ISNA(VLOOKUP($D169,'Overall Individual'!$B$2:$J$195,9,FALSE)),0,VLOOKUP($D169,'Overall Individual'!$B$2:$J$195,9,FALSE))</f>
        <v>0</v>
      </c>
      <c r="S169" s="177"/>
      <c r="T169" s="128">
        <f>IF(ISNA(VLOOKUP($D169,'Overall Individual'!$B$2:$K$195,10,FALSE)),0,VLOOKUP($D169,'Overall Individual'!$B$2:$K$195,10,FALSE))</f>
        <v>0</v>
      </c>
      <c r="U169" s="177"/>
      <c r="V169" s="124">
        <f>IF(ISNA(VLOOKUP($D169,'Overall Individual'!$B$2:$L$195,11,FALSE)),0,VLOOKUP($D169,'Overall Individual'!$B$2:$L$195,11,FALSE))</f>
        <v>0</v>
      </c>
      <c r="W169" s="177"/>
      <c r="X169" s="124">
        <f>IF(ISNA(VLOOKUP($D169,'Overall Individual'!$B$2:$M$195,12,FALSE)),0,VLOOKUP($D169,'Overall Individual'!$B$2:$M$195,12,FALSE))</f>
        <v>0</v>
      </c>
      <c r="Y169" s="177"/>
      <c r="Z169" s="124">
        <f>IF(ISNA(VLOOKUP($D169,'Overall Individual'!$B$2:$N$195,13,FALSE)),0,VLOOKUP($D169,'Overall Individual'!$B$2:$N$195,13,FALSE))</f>
        <v>0</v>
      </c>
      <c r="AA169" s="177"/>
      <c r="AC169" s="123"/>
      <c r="AD169" s="123"/>
      <c r="AE169" s="123"/>
    </row>
    <row r="170" spans="1:31" ht="12.75" customHeight="1">
      <c r="A170" s="173"/>
      <c r="B170" s="180"/>
      <c r="C170" s="180"/>
      <c r="D170" s="143" t="s">
        <v>204</v>
      </c>
      <c r="E170" s="118">
        <f>VLOOKUP(D170,Runners!A$1:B$158,2,FALSE)</f>
        <v>155000</v>
      </c>
      <c r="F170" s="183"/>
      <c r="G170" s="186"/>
      <c r="H170" s="128">
        <f>IF(ISNA(VLOOKUP($D170,'Overall Individual'!$B$2:$J$195,4,FALSE)),0,VLOOKUP($D170,'Overall Individual'!$B$2:$J$195,4,FALSE))</f>
        <v>55</v>
      </c>
      <c r="I170" s="177"/>
      <c r="J170" s="124">
        <f>IF(ISNA(VLOOKUP($D170,'Overall Individual'!$B$2:$J$195,5,FALSE)),0,VLOOKUP($D170,'Overall Individual'!$B$2:$J$195,5,FALSE))</f>
        <v>0</v>
      </c>
      <c r="K170" s="177"/>
      <c r="L170" s="124">
        <f>IF(ISNA(VLOOKUP($D170,'Overall Individual'!$B$2:$J$195,6,FALSE)),0,VLOOKUP($D170,'Overall Individual'!$B$2:$J$195,6,FALSE))</f>
        <v>0</v>
      </c>
      <c r="M170" s="177"/>
      <c r="N170" s="125">
        <f>IF(ISNA(VLOOKUP($D170,'Overall Individual'!$B$2:$J$195,7,FALSE)),0,VLOOKUP($D170,'Overall Individual'!$B$2:$J$195,7,FALSE))</f>
        <v>0</v>
      </c>
      <c r="O170" s="189"/>
      <c r="P170" s="126">
        <f>IF(ISNA(VLOOKUP($D170,'Overall Individual'!$B$2:$J$195,8,FALSE)),0,VLOOKUP($D170,'Overall Individual'!$B$2:$J$195,8,FALSE))</f>
        <v>0</v>
      </c>
      <c r="Q170" s="177"/>
      <c r="R170" s="127">
        <f>IF(ISNA(VLOOKUP($D170,'Overall Individual'!$B$2:$J$195,9,FALSE)),0,VLOOKUP($D170,'Overall Individual'!$B$2:$J$195,9,FALSE))</f>
        <v>0</v>
      </c>
      <c r="S170" s="177"/>
      <c r="T170" s="128">
        <f>IF(ISNA(VLOOKUP($D170,'Overall Individual'!$B$2:$K$195,10,FALSE)),0,VLOOKUP($D170,'Overall Individual'!$B$2:$K$195,10,FALSE))</f>
        <v>0</v>
      </c>
      <c r="U170" s="177"/>
      <c r="V170" s="124">
        <f>IF(ISNA(VLOOKUP($D170,'Overall Individual'!$B$2:$L$195,11,FALSE)),0,VLOOKUP($D170,'Overall Individual'!$B$2:$L$195,11,FALSE))</f>
        <v>0</v>
      </c>
      <c r="W170" s="177"/>
      <c r="X170" s="124">
        <f>IF(ISNA(VLOOKUP($D170,'Overall Individual'!$B$2:$M$195,12,FALSE)),0,VLOOKUP($D170,'Overall Individual'!$B$2:$M$195,12,FALSE))</f>
        <v>0</v>
      </c>
      <c r="Y170" s="177"/>
      <c r="Z170" s="124">
        <f>IF(ISNA(VLOOKUP($D170,'Overall Individual'!$B$2:$N$195,13,FALSE)),0,VLOOKUP($D170,'Overall Individual'!$B$2:$N$195,13,FALSE))</f>
        <v>0</v>
      </c>
      <c r="AA170" s="177"/>
      <c r="AC170" s="123"/>
      <c r="AD170" s="123"/>
      <c r="AE170" s="123"/>
    </row>
    <row r="171" spans="1:31" ht="12.75" customHeight="1" thickBot="1">
      <c r="A171" s="173"/>
      <c r="B171" s="181"/>
      <c r="C171" s="181"/>
      <c r="D171" s="144" t="s">
        <v>151</v>
      </c>
      <c r="E171" s="118">
        <f>VLOOKUP(D171,Runners!A$1:B$158,2,FALSE)</f>
        <v>180000</v>
      </c>
      <c r="F171" s="184"/>
      <c r="G171" s="187"/>
      <c r="H171" s="135">
        <f>IF(ISNA(VLOOKUP($D171,'Overall Individual'!$B$2:$J$195,4,FALSE)),0,VLOOKUP($D171,'Overall Individual'!$B$2:$J$195,4,FALSE))</f>
        <v>0</v>
      </c>
      <c r="I171" s="178"/>
      <c r="J171" s="131">
        <f>IF(ISNA(VLOOKUP($D171,'Overall Individual'!$B$2:$J$195,5,FALSE)),0,VLOOKUP($D171,'Overall Individual'!$B$2:$J$195,5,FALSE))</f>
        <v>0</v>
      </c>
      <c r="K171" s="178"/>
      <c r="L171" s="131">
        <f>IF(ISNA(VLOOKUP($D171,'Overall Individual'!$B$2:$J$195,6,FALSE)),0,VLOOKUP($D171,'Overall Individual'!$B$2:$J$195,6,FALSE))</f>
        <v>0</v>
      </c>
      <c r="M171" s="178"/>
      <c r="N171" s="132">
        <f>IF(ISNA(VLOOKUP($D171,'Overall Individual'!$B$2:$J$195,7,FALSE)),0,VLOOKUP($D171,'Overall Individual'!$B$2:$J$195,7,FALSE))</f>
        <v>0</v>
      </c>
      <c r="O171" s="190"/>
      <c r="P171" s="133">
        <f>IF(ISNA(VLOOKUP($D171,'Overall Individual'!$B$2:$J$195,8,FALSE)),0,VLOOKUP($D171,'Overall Individual'!$B$2:$J$195,8,FALSE))</f>
        <v>0</v>
      </c>
      <c r="Q171" s="178"/>
      <c r="R171" s="134">
        <f>IF(ISNA(VLOOKUP($D171,'Overall Individual'!$B$2:$J$195,9,FALSE)),0,VLOOKUP($D171,'Overall Individual'!$B$2:$J$195,9,FALSE))</f>
        <v>0</v>
      </c>
      <c r="S171" s="178"/>
      <c r="T171" s="135">
        <f>IF(ISNA(VLOOKUP($D171,'Overall Individual'!$B$2:$K$195,10,FALSE)),0,VLOOKUP($D171,'Overall Individual'!$B$2:$K$195,10,FALSE))</f>
        <v>0</v>
      </c>
      <c r="U171" s="178"/>
      <c r="V171" s="131">
        <f>IF(ISNA(VLOOKUP($D171,'Overall Individual'!$B$2:$L$195,11,FALSE)),0,VLOOKUP($D171,'Overall Individual'!$B$2:$L$195,11,FALSE))</f>
        <v>0</v>
      </c>
      <c r="W171" s="178"/>
      <c r="X171" s="131">
        <f>IF(ISNA(VLOOKUP($D171,'Overall Individual'!$B$2:$M$195,12,FALSE)),0,VLOOKUP($D171,'Overall Individual'!$B$2:$M$195,12,FALSE))</f>
        <v>0</v>
      </c>
      <c r="Y171" s="178"/>
      <c r="Z171" s="131">
        <f>IF(ISNA(VLOOKUP($D171,'Overall Individual'!$B$2:$N$195,13,FALSE)),0,VLOOKUP($D171,'Overall Individual'!$B$2:$N$195,13,FALSE))</f>
        <v>0</v>
      </c>
      <c r="AA171" s="178"/>
      <c r="AC171" s="123"/>
      <c r="AD171" s="123"/>
      <c r="AE171" s="123"/>
    </row>
    <row r="172" spans="1:31" ht="12.75" customHeight="1" thickTop="1">
      <c r="A172" s="173">
        <v>35</v>
      </c>
      <c r="B172" s="179" t="s">
        <v>257</v>
      </c>
      <c r="C172" s="179" t="s">
        <v>121</v>
      </c>
      <c r="D172" s="143" t="s">
        <v>87</v>
      </c>
      <c r="E172" s="118">
        <f>VLOOKUP(D172,Runners!A$1:B$158,2,FALSE)</f>
        <v>200000</v>
      </c>
      <c r="F172" s="182">
        <f>SUM(E172:E176)</f>
        <v>930000</v>
      </c>
      <c r="G172" s="185">
        <v>3</v>
      </c>
      <c r="H172" s="121">
        <f>IF(ISNA(VLOOKUP($D172,'Overall Individual'!$B$2:$J$195,4,FALSE)),0,VLOOKUP($D172,'Overall Individual'!$B$2:$J$195,4,FALSE))</f>
        <v>94</v>
      </c>
      <c r="I172" s="176">
        <f>SUM(H172:H176)</f>
        <v>421</v>
      </c>
      <c r="J172" s="120">
        <f>IF(ISNA(VLOOKUP($D172,'Overall Individual'!$B$2:$J$195,5,FALSE)),0,VLOOKUP($D172,'Overall Individual'!$B$2:$J$195,5,FALSE))</f>
        <v>0</v>
      </c>
      <c r="K172" s="176">
        <f>SUM(J172:J176)</f>
        <v>0</v>
      </c>
      <c r="L172" s="120">
        <f>IF(ISNA(VLOOKUP($D172,'Overall Individual'!$B$2:$J$195,6,FALSE)),0,VLOOKUP($D172,'Overall Individual'!$B$2:$J$195,6,FALSE))</f>
        <v>0</v>
      </c>
      <c r="M172" s="176">
        <f>SUM(L172:L176)</f>
        <v>0</v>
      </c>
      <c r="N172" s="137">
        <f>IF(ISNA(VLOOKUP($D172,'Overall Individual'!$B$2:$J$195,7,FALSE)),0,VLOOKUP($D172,'Overall Individual'!$B$2:$J$195,7,FALSE))</f>
        <v>0</v>
      </c>
      <c r="O172" s="188">
        <f>SUM(N172:N176)</f>
        <v>0</v>
      </c>
      <c r="P172" s="120">
        <f>IF(ISNA(VLOOKUP($D172,'Overall Individual'!$B$2:$J$195,8,FALSE)),0,VLOOKUP($D172,'Overall Individual'!$B$2:$J$195,8,FALSE))</f>
        <v>0</v>
      </c>
      <c r="Q172" s="176">
        <f>SUM(P172:P176)</f>
        <v>0</v>
      </c>
      <c r="R172" s="119">
        <f>IF(ISNA(VLOOKUP($D172,'Overall Individual'!$B$2:$J$195,9,FALSE)),0,VLOOKUP($D172,'Overall Individual'!$B$2:$J$195,9,FALSE))</f>
        <v>0</v>
      </c>
      <c r="S172" s="176">
        <f>SUM(R172:R176)</f>
        <v>0</v>
      </c>
      <c r="T172" s="121">
        <f>IF(ISNA(VLOOKUP($D172,'Overall Individual'!$B$2:$K$195,10,FALSE)),0,VLOOKUP($D172,'Overall Individual'!$B$2:$K$195,10,FALSE))</f>
        <v>0</v>
      </c>
      <c r="U172" s="176">
        <f>SUM(T172:T176)</f>
        <v>0</v>
      </c>
      <c r="V172" s="120">
        <f>IF(ISNA(VLOOKUP($D172,'Overall Individual'!$B$2:$L$195,11,FALSE)),0,VLOOKUP($D172,'Overall Individual'!$B$2:$L$195,11,FALSE))</f>
        <v>0</v>
      </c>
      <c r="W172" s="176">
        <f>SUM(V172:V176)</f>
        <v>0</v>
      </c>
      <c r="X172" s="120">
        <f>IF(ISNA(VLOOKUP($D172,'Overall Individual'!$B$2:$M$195,12,FALSE)),0,VLOOKUP($D172,'Overall Individual'!$B$2:$M$195,12,FALSE))</f>
        <v>0</v>
      </c>
      <c r="Y172" s="176">
        <f>SUM(X172:X176)</f>
        <v>0</v>
      </c>
      <c r="Z172" s="120">
        <f>IF(ISNA(VLOOKUP($D172,'Overall Individual'!$B$2:$N$195,13,FALSE)),0,VLOOKUP($D172,'Overall Individual'!$B$2:$N$195,13,FALSE))</f>
        <v>0</v>
      </c>
      <c r="AA172" s="176">
        <f>SUM(Z172:Z176)</f>
        <v>0</v>
      </c>
      <c r="AC172" s="123"/>
      <c r="AD172" s="123"/>
      <c r="AE172" s="123"/>
    </row>
    <row r="173" spans="1:31" ht="12.75" customHeight="1">
      <c r="A173" s="173"/>
      <c r="B173" s="180"/>
      <c r="C173" s="180"/>
      <c r="D173" s="143" t="s">
        <v>100</v>
      </c>
      <c r="E173" s="118">
        <f>VLOOKUP(D173,Runners!A$1:B$158,2,FALSE)</f>
        <v>230000</v>
      </c>
      <c r="F173" s="183"/>
      <c r="G173" s="186"/>
      <c r="H173" s="128">
        <f>IF(ISNA(VLOOKUP($D173,'Overall Individual'!$B$2:$J$195,4,FALSE)),0,VLOOKUP($D173,'Overall Individual'!$B$2:$J$195,4,FALSE))</f>
        <v>91</v>
      </c>
      <c r="I173" s="177"/>
      <c r="J173" s="124">
        <f>IF(ISNA(VLOOKUP($D173,'Overall Individual'!$B$2:$J$195,5,FALSE)),0,VLOOKUP($D173,'Overall Individual'!$B$2:$J$195,5,FALSE))</f>
        <v>0</v>
      </c>
      <c r="K173" s="177"/>
      <c r="L173" s="124">
        <f>IF(ISNA(VLOOKUP($D173,'Overall Individual'!$B$2:$J$195,6,FALSE)),0,VLOOKUP($D173,'Overall Individual'!$B$2:$J$195,6,FALSE))</f>
        <v>0</v>
      </c>
      <c r="M173" s="177"/>
      <c r="N173" s="125">
        <f>IF(ISNA(VLOOKUP($D173,'Overall Individual'!$B$2:$J$195,7,FALSE)),0,VLOOKUP($D173,'Overall Individual'!$B$2:$J$195,7,FALSE))</f>
        <v>0</v>
      </c>
      <c r="O173" s="189"/>
      <c r="P173" s="126">
        <f>IF(ISNA(VLOOKUP($D173,'Overall Individual'!$B$2:$J$195,8,FALSE)),0,VLOOKUP($D173,'Overall Individual'!$B$2:$J$195,8,FALSE))</f>
        <v>0</v>
      </c>
      <c r="Q173" s="177"/>
      <c r="R173" s="127">
        <f>IF(ISNA(VLOOKUP($D173,'Overall Individual'!$B$2:$J$195,9,FALSE)),0,VLOOKUP($D173,'Overall Individual'!$B$2:$J$195,9,FALSE))</f>
        <v>0</v>
      </c>
      <c r="S173" s="177"/>
      <c r="T173" s="128">
        <f>IF(ISNA(VLOOKUP($D173,'Overall Individual'!$B$2:$K$195,10,FALSE)),0,VLOOKUP($D173,'Overall Individual'!$B$2:$K$195,10,FALSE))</f>
        <v>0</v>
      </c>
      <c r="U173" s="177"/>
      <c r="V173" s="124">
        <f>IF(ISNA(VLOOKUP($D173,'Overall Individual'!$B$2:$L$195,11,FALSE)),0,VLOOKUP($D173,'Overall Individual'!$B$2:$L$195,11,FALSE))</f>
        <v>0</v>
      </c>
      <c r="W173" s="177"/>
      <c r="X173" s="124">
        <f>IF(ISNA(VLOOKUP($D173,'Overall Individual'!$B$2:$M$195,12,FALSE)),0,VLOOKUP($D173,'Overall Individual'!$B$2:$M$195,12,FALSE))</f>
        <v>0</v>
      </c>
      <c r="Y173" s="177"/>
      <c r="Z173" s="124">
        <f>IF(ISNA(VLOOKUP($D173,'Overall Individual'!$B$2:$N$195,13,FALSE)),0,VLOOKUP($D173,'Overall Individual'!$B$2:$N$195,13,FALSE))</f>
        <v>0</v>
      </c>
      <c r="AA173" s="177"/>
      <c r="AC173" s="123"/>
      <c r="AD173" s="123"/>
      <c r="AE173" s="123"/>
    </row>
    <row r="174" spans="1:31" ht="12.75" customHeight="1">
      <c r="A174" s="173"/>
      <c r="B174" s="180"/>
      <c r="C174" s="180"/>
      <c r="D174" s="143" t="s">
        <v>218</v>
      </c>
      <c r="E174" s="118">
        <f>VLOOKUP(D174,Runners!A$1:B$158,2,FALSE)</f>
        <v>130000</v>
      </c>
      <c r="F174" s="183"/>
      <c r="G174" s="186"/>
      <c r="H174" s="128">
        <f>IF(ISNA(VLOOKUP($D174,'Overall Individual'!$B$2:$J$195,4,FALSE)),0,VLOOKUP($D174,'Overall Individual'!$B$2:$J$195,4,FALSE))</f>
        <v>62</v>
      </c>
      <c r="I174" s="177"/>
      <c r="J174" s="124">
        <f>IF(ISNA(VLOOKUP($D174,'Overall Individual'!$B$2:$J$195,5,FALSE)),0,VLOOKUP($D174,'Overall Individual'!$B$2:$J$195,5,FALSE))</f>
        <v>0</v>
      </c>
      <c r="K174" s="177"/>
      <c r="L174" s="124">
        <f>IF(ISNA(VLOOKUP($D174,'Overall Individual'!$B$2:$J$195,6,FALSE)),0,VLOOKUP($D174,'Overall Individual'!$B$2:$J$195,6,FALSE))</f>
        <v>0</v>
      </c>
      <c r="M174" s="177"/>
      <c r="N174" s="125">
        <f>IF(ISNA(VLOOKUP($D174,'Overall Individual'!$B$2:$J$195,7,FALSE)),0,VLOOKUP($D174,'Overall Individual'!$B$2:$J$195,7,FALSE))</f>
        <v>0</v>
      </c>
      <c r="O174" s="189"/>
      <c r="P174" s="126">
        <f>IF(ISNA(VLOOKUP($D174,'Overall Individual'!$B$2:$J$195,8,FALSE)),0,VLOOKUP($D174,'Overall Individual'!$B$2:$J$195,8,FALSE))</f>
        <v>0</v>
      </c>
      <c r="Q174" s="177"/>
      <c r="R174" s="127">
        <f>IF(ISNA(VLOOKUP($D174,'Overall Individual'!$B$2:$J$195,9,FALSE)),0,VLOOKUP($D174,'Overall Individual'!$B$2:$J$195,9,FALSE))</f>
        <v>0</v>
      </c>
      <c r="S174" s="177"/>
      <c r="T174" s="128">
        <f>IF(ISNA(VLOOKUP($D174,'Overall Individual'!$B$2:$K$195,10,FALSE)),0,VLOOKUP($D174,'Overall Individual'!$B$2:$K$195,10,FALSE))</f>
        <v>0</v>
      </c>
      <c r="U174" s="177"/>
      <c r="V174" s="124">
        <f>IF(ISNA(VLOOKUP($D174,'Overall Individual'!$B$2:$L$195,11,FALSE)),0,VLOOKUP($D174,'Overall Individual'!$B$2:$L$195,11,FALSE))</f>
        <v>0</v>
      </c>
      <c r="W174" s="177"/>
      <c r="X174" s="124">
        <f>IF(ISNA(VLOOKUP($D174,'Overall Individual'!$B$2:$M$195,12,FALSE)),0,VLOOKUP($D174,'Overall Individual'!$B$2:$M$195,12,FALSE))</f>
        <v>0</v>
      </c>
      <c r="Y174" s="177"/>
      <c r="Z174" s="124">
        <f>IF(ISNA(VLOOKUP($D174,'Overall Individual'!$B$2:$N$195,13,FALSE)),0,VLOOKUP($D174,'Overall Individual'!$B$2:$N$195,13,FALSE))</f>
        <v>0</v>
      </c>
      <c r="AA174" s="177"/>
      <c r="AC174" s="123"/>
      <c r="AD174" s="123"/>
      <c r="AE174" s="123"/>
    </row>
    <row r="175" spans="1:31" ht="12.75" customHeight="1">
      <c r="A175" s="173"/>
      <c r="B175" s="180"/>
      <c r="C175" s="180"/>
      <c r="D175" s="143" t="s">
        <v>216</v>
      </c>
      <c r="E175" s="118">
        <f>VLOOKUP(D175,Runners!A$1:B$158,2,FALSE)</f>
        <v>130000</v>
      </c>
      <c r="F175" s="183"/>
      <c r="G175" s="186"/>
      <c r="H175" s="128">
        <f>IF(ISNA(VLOOKUP($D175,'Overall Individual'!$B$2:$J$195,4,FALSE)),0,VLOOKUP($D175,'Overall Individual'!$B$2:$J$195,4,FALSE))</f>
        <v>81</v>
      </c>
      <c r="I175" s="177"/>
      <c r="J175" s="124">
        <f>IF(ISNA(VLOOKUP($D175,'Overall Individual'!$B$2:$J$195,5,FALSE)),0,VLOOKUP($D175,'Overall Individual'!$B$2:$J$195,5,FALSE))</f>
        <v>0</v>
      </c>
      <c r="K175" s="177"/>
      <c r="L175" s="124">
        <f>IF(ISNA(VLOOKUP($D175,'Overall Individual'!$B$2:$J$195,6,FALSE)),0,VLOOKUP($D175,'Overall Individual'!$B$2:$J$195,6,FALSE))</f>
        <v>0</v>
      </c>
      <c r="M175" s="177"/>
      <c r="N175" s="125">
        <f>IF(ISNA(VLOOKUP($D175,'Overall Individual'!$B$2:$J$195,7,FALSE)),0,VLOOKUP($D175,'Overall Individual'!$B$2:$J$195,7,FALSE))</f>
        <v>0</v>
      </c>
      <c r="O175" s="189"/>
      <c r="P175" s="126">
        <f>IF(ISNA(VLOOKUP($D175,'Overall Individual'!$B$2:$J$195,8,FALSE)),0,VLOOKUP($D175,'Overall Individual'!$B$2:$J$195,8,FALSE))</f>
        <v>0</v>
      </c>
      <c r="Q175" s="177"/>
      <c r="R175" s="127">
        <f>IF(ISNA(VLOOKUP($D175,'Overall Individual'!$B$2:$J$195,9,FALSE)),0,VLOOKUP($D175,'Overall Individual'!$B$2:$J$195,9,FALSE))</f>
        <v>0</v>
      </c>
      <c r="S175" s="177"/>
      <c r="T175" s="128">
        <f>IF(ISNA(VLOOKUP($D175,'Overall Individual'!$B$2:$K$195,10,FALSE)),0,VLOOKUP($D175,'Overall Individual'!$B$2:$K$195,10,FALSE))</f>
        <v>0</v>
      </c>
      <c r="U175" s="177"/>
      <c r="V175" s="124">
        <f>IF(ISNA(VLOOKUP($D175,'Overall Individual'!$B$2:$L$195,11,FALSE)),0,VLOOKUP($D175,'Overall Individual'!$B$2:$L$195,11,FALSE))</f>
        <v>0</v>
      </c>
      <c r="W175" s="177"/>
      <c r="X175" s="124">
        <f>IF(ISNA(VLOOKUP($D175,'Overall Individual'!$B$2:$M$195,12,FALSE)),0,VLOOKUP($D175,'Overall Individual'!$B$2:$M$195,12,FALSE))</f>
        <v>0</v>
      </c>
      <c r="Y175" s="177"/>
      <c r="Z175" s="124">
        <f>IF(ISNA(VLOOKUP($D175,'Overall Individual'!$B$2:$N$195,13,FALSE)),0,VLOOKUP($D175,'Overall Individual'!$B$2:$N$195,13,FALSE))</f>
        <v>0</v>
      </c>
      <c r="AA175" s="177"/>
      <c r="AC175" s="123"/>
      <c r="AD175" s="123"/>
      <c r="AE175" s="123"/>
    </row>
    <row r="176" spans="1:31" ht="12.75" customHeight="1" thickBot="1">
      <c r="A176" s="173"/>
      <c r="B176" s="181"/>
      <c r="C176" s="181"/>
      <c r="D176" s="144" t="s">
        <v>7</v>
      </c>
      <c r="E176" s="118">
        <f>VLOOKUP(D176,Runners!A$1:B$158,2,FALSE)</f>
        <v>240000</v>
      </c>
      <c r="F176" s="184"/>
      <c r="G176" s="187"/>
      <c r="H176" s="135">
        <f>IF(ISNA(VLOOKUP($D176,'Overall Individual'!$B$2:$J$195,4,FALSE)),0,VLOOKUP($D176,'Overall Individual'!$B$2:$J$195,4,FALSE))</f>
        <v>93</v>
      </c>
      <c r="I176" s="178"/>
      <c r="J176" s="131">
        <f>IF(ISNA(VLOOKUP($D176,'Overall Individual'!$B$2:$J$195,5,FALSE)),0,VLOOKUP($D176,'Overall Individual'!$B$2:$J$195,5,FALSE))</f>
        <v>0</v>
      </c>
      <c r="K176" s="178"/>
      <c r="L176" s="131">
        <f>IF(ISNA(VLOOKUP($D176,'Overall Individual'!$B$2:$J$195,6,FALSE)),0,VLOOKUP($D176,'Overall Individual'!$B$2:$J$195,6,FALSE))</f>
        <v>0</v>
      </c>
      <c r="M176" s="178"/>
      <c r="N176" s="132">
        <f>IF(ISNA(VLOOKUP($D176,'Overall Individual'!$B$2:$J$195,7,FALSE)),0,VLOOKUP($D176,'Overall Individual'!$B$2:$J$195,7,FALSE))</f>
        <v>0</v>
      </c>
      <c r="O176" s="190"/>
      <c r="P176" s="133">
        <f>IF(ISNA(VLOOKUP($D176,'Overall Individual'!$B$2:$J$195,8,FALSE)),0,VLOOKUP($D176,'Overall Individual'!$B$2:$J$195,8,FALSE))</f>
        <v>0</v>
      </c>
      <c r="Q176" s="178"/>
      <c r="R176" s="134">
        <f>IF(ISNA(VLOOKUP($D176,'Overall Individual'!$B$2:$J$195,9,FALSE)),0,VLOOKUP($D176,'Overall Individual'!$B$2:$J$195,9,FALSE))</f>
        <v>0</v>
      </c>
      <c r="S176" s="178"/>
      <c r="T176" s="135">
        <f>IF(ISNA(VLOOKUP($D176,'Overall Individual'!$B$2:$K$195,10,FALSE)),0,VLOOKUP($D176,'Overall Individual'!$B$2:$K$195,10,FALSE))</f>
        <v>0</v>
      </c>
      <c r="U176" s="178"/>
      <c r="V176" s="131">
        <f>IF(ISNA(VLOOKUP($D176,'Overall Individual'!$B$2:$L$195,11,FALSE)),0,VLOOKUP($D176,'Overall Individual'!$B$2:$L$195,11,FALSE))</f>
        <v>0</v>
      </c>
      <c r="W176" s="178"/>
      <c r="X176" s="131">
        <f>IF(ISNA(VLOOKUP($D176,'Overall Individual'!$B$2:$M$195,12,FALSE)),0,VLOOKUP($D176,'Overall Individual'!$B$2:$M$195,12,FALSE))</f>
        <v>0</v>
      </c>
      <c r="Y176" s="178"/>
      <c r="Z176" s="131">
        <f>IF(ISNA(VLOOKUP($D176,'Overall Individual'!$B$2:$N$195,13,FALSE)),0,VLOOKUP($D176,'Overall Individual'!$B$2:$N$195,13,FALSE))</f>
        <v>0</v>
      </c>
      <c r="AA176" s="178"/>
      <c r="AC176" s="123"/>
      <c r="AD176" s="123"/>
      <c r="AE176" s="123"/>
    </row>
    <row r="177" spans="1:31" ht="12.75" customHeight="1" thickTop="1">
      <c r="A177" s="173">
        <v>36</v>
      </c>
      <c r="B177" s="179" t="s">
        <v>258</v>
      </c>
      <c r="C177" s="179" t="s">
        <v>121</v>
      </c>
      <c r="D177" s="143" t="s">
        <v>96</v>
      </c>
      <c r="E177" s="118">
        <f>VLOOKUP(D177,Runners!A$1:B$158,2,FALSE)</f>
        <v>230000</v>
      </c>
      <c r="F177" s="182">
        <f>SUM(E177:E181)</f>
        <v>955000</v>
      </c>
      <c r="G177" s="185">
        <v>3</v>
      </c>
      <c r="H177" s="121">
        <f>IF(ISNA(VLOOKUP($D177,'Overall Individual'!$B$2:$J$195,4,FALSE)),0,VLOOKUP($D177,'Overall Individual'!$B$2:$J$195,4,FALSE))</f>
        <v>0</v>
      </c>
      <c r="I177" s="176">
        <f>SUM(H177:H181)</f>
        <v>221</v>
      </c>
      <c r="J177" s="120">
        <f>IF(ISNA(VLOOKUP($D177,'Overall Individual'!$B$2:$J$195,5,FALSE)),0,VLOOKUP($D177,'Overall Individual'!$B$2:$J$195,5,FALSE))</f>
        <v>0</v>
      </c>
      <c r="K177" s="176">
        <f>SUM(J177:J181)</f>
        <v>0</v>
      </c>
      <c r="L177" s="120">
        <f>IF(ISNA(VLOOKUP($D177,'Overall Individual'!$B$2:$J$195,6,FALSE)),0,VLOOKUP($D177,'Overall Individual'!$B$2:$J$195,6,FALSE))</f>
        <v>0</v>
      </c>
      <c r="M177" s="176">
        <f>SUM(L177:L181)</f>
        <v>0</v>
      </c>
      <c r="N177" s="137">
        <f>IF(ISNA(VLOOKUP($D177,'Overall Individual'!$B$2:$J$195,7,FALSE)),0,VLOOKUP($D177,'Overall Individual'!$B$2:$J$195,7,FALSE))</f>
        <v>0</v>
      </c>
      <c r="O177" s="188">
        <f>SUM(N177:N181)</f>
        <v>0</v>
      </c>
      <c r="P177" s="120">
        <f>IF(ISNA(VLOOKUP($D177,'Overall Individual'!$B$2:$J$195,8,FALSE)),0,VLOOKUP($D177,'Overall Individual'!$B$2:$J$195,8,FALSE))</f>
        <v>0</v>
      </c>
      <c r="Q177" s="176">
        <f>SUM(P177:P181)</f>
        <v>0</v>
      </c>
      <c r="R177" s="119">
        <f>IF(ISNA(VLOOKUP($D177,'Overall Individual'!$B$2:$J$195,9,FALSE)),0,VLOOKUP($D177,'Overall Individual'!$B$2:$J$195,9,FALSE))</f>
        <v>0</v>
      </c>
      <c r="S177" s="176">
        <f>SUM(R177:R181)</f>
        <v>0</v>
      </c>
      <c r="T177" s="121">
        <f>IF(ISNA(VLOOKUP($D177,'Overall Individual'!$B$2:$K$195,10,FALSE)),0,VLOOKUP($D177,'Overall Individual'!$B$2:$K$195,10,FALSE))</f>
        <v>0</v>
      </c>
      <c r="U177" s="176">
        <f>SUM(T177:T181)</f>
        <v>0</v>
      </c>
      <c r="V177" s="120">
        <f>IF(ISNA(VLOOKUP($D177,'Overall Individual'!$B$2:$L$195,11,FALSE)),0,VLOOKUP($D177,'Overall Individual'!$B$2:$L$195,11,FALSE))</f>
        <v>0</v>
      </c>
      <c r="W177" s="176">
        <f>SUM(V177:V181)</f>
        <v>0</v>
      </c>
      <c r="X177" s="120">
        <f>IF(ISNA(VLOOKUP($D177,'Overall Individual'!$B$2:$M$195,12,FALSE)),0,VLOOKUP($D177,'Overall Individual'!$B$2:$M$195,12,FALSE))</f>
        <v>0</v>
      </c>
      <c r="Y177" s="176">
        <f>SUM(X177:X181)</f>
        <v>0</v>
      </c>
      <c r="Z177" s="120">
        <f>IF(ISNA(VLOOKUP($D177,'Overall Individual'!$B$2:$N$195,13,FALSE)),0,VLOOKUP($D177,'Overall Individual'!$B$2:$N$195,13,FALSE))</f>
        <v>0</v>
      </c>
      <c r="AA177" s="176">
        <f>SUM(Z177:Z181)</f>
        <v>0</v>
      </c>
      <c r="AC177" s="123"/>
      <c r="AD177" s="123"/>
      <c r="AE177" s="123"/>
    </row>
    <row r="178" spans="1:31" ht="12.75" customHeight="1">
      <c r="A178" s="173"/>
      <c r="B178" s="180"/>
      <c r="C178" s="180"/>
      <c r="D178" s="143" t="s">
        <v>195</v>
      </c>
      <c r="E178" s="118">
        <f>VLOOKUP(D178,Runners!A$1:B$158,2,FALSE)</f>
        <v>140000</v>
      </c>
      <c r="F178" s="183"/>
      <c r="G178" s="186"/>
      <c r="H178" s="128">
        <f>IF(ISNA(VLOOKUP($D178,'Overall Individual'!$B$2:$J$195,4,FALSE)),0,VLOOKUP($D178,'Overall Individual'!$B$2:$J$195,4,FALSE))</f>
        <v>0</v>
      </c>
      <c r="I178" s="177"/>
      <c r="J178" s="124">
        <f>IF(ISNA(VLOOKUP($D178,'Overall Individual'!$B$2:$J$195,5,FALSE)),0,VLOOKUP($D178,'Overall Individual'!$B$2:$J$195,5,FALSE))</f>
        <v>0</v>
      </c>
      <c r="K178" s="177"/>
      <c r="L178" s="124">
        <f>IF(ISNA(VLOOKUP($D178,'Overall Individual'!$B$2:$J$195,6,FALSE)),0,VLOOKUP($D178,'Overall Individual'!$B$2:$J$195,6,FALSE))</f>
        <v>0</v>
      </c>
      <c r="M178" s="177"/>
      <c r="N178" s="125">
        <f>IF(ISNA(VLOOKUP($D178,'Overall Individual'!$B$2:$J$195,7,FALSE)),0,VLOOKUP($D178,'Overall Individual'!$B$2:$J$195,7,FALSE))</f>
        <v>0</v>
      </c>
      <c r="O178" s="189"/>
      <c r="P178" s="126">
        <f>IF(ISNA(VLOOKUP($D178,'Overall Individual'!$B$2:$J$195,8,FALSE)),0,VLOOKUP($D178,'Overall Individual'!$B$2:$J$195,8,FALSE))</f>
        <v>0</v>
      </c>
      <c r="Q178" s="177"/>
      <c r="R178" s="127">
        <f>IF(ISNA(VLOOKUP($D178,'Overall Individual'!$B$2:$J$195,9,FALSE)),0,VLOOKUP($D178,'Overall Individual'!$B$2:$J$195,9,FALSE))</f>
        <v>0</v>
      </c>
      <c r="S178" s="177"/>
      <c r="T178" s="128">
        <f>IF(ISNA(VLOOKUP($D178,'Overall Individual'!$B$2:$K$195,10,FALSE)),0,VLOOKUP($D178,'Overall Individual'!$B$2:$K$195,10,FALSE))</f>
        <v>0</v>
      </c>
      <c r="U178" s="177"/>
      <c r="V178" s="124">
        <f>IF(ISNA(VLOOKUP($D178,'Overall Individual'!$B$2:$L$195,11,FALSE)),0,VLOOKUP($D178,'Overall Individual'!$B$2:$L$195,11,FALSE))</f>
        <v>0</v>
      </c>
      <c r="W178" s="177"/>
      <c r="X178" s="124">
        <f>IF(ISNA(VLOOKUP($D178,'Overall Individual'!$B$2:$M$195,12,FALSE)),0,VLOOKUP($D178,'Overall Individual'!$B$2:$M$195,12,FALSE))</f>
        <v>0</v>
      </c>
      <c r="Y178" s="177"/>
      <c r="Z178" s="124">
        <f>IF(ISNA(VLOOKUP($D178,'Overall Individual'!$B$2:$N$195,13,FALSE)),0,VLOOKUP($D178,'Overall Individual'!$B$2:$N$195,13,FALSE))</f>
        <v>0</v>
      </c>
      <c r="AA178" s="177"/>
      <c r="AC178" s="123"/>
      <c r="AD178" s="123"/>
      <c r="AE178" s="123"/>
    </row>
    <row r="179" spans="1:31" ht="12.75" customHeight="1">
      <c r="A179" s="173"/>
      <c r="B179" s="180"/>
      <c r="C179" s="180"/>
      <c r="D179" s="143" t="s">
        <v>110</v>
      </c>
      <c r="E179" s="118">
        <f>VLOOKUP(D179,Runners!A$1:B$158,2,FALSE)</f>
        <v>110000</v>
      </c>
      <c r="F179" s="183"/>
      <c r="G179" s="186"/>
      <c r="H179" s="128">
        <f>IF(ISNA(VLOOKUP($D179,'Overall Individual'!$B$2:$J$195,4,FALSE)),0,VLOOKUP($D179,'Overall Individual'!$B$2:$J$195,4,FALSE))</f>
        <v>46</v>
      </c>
      <c r="I179" s="177"/>
      <c r="J179" s="124">
        <f>IF(ISNA(VLOOKUP($D179,'Overall Individual'!$B$2:$J$195,5,FALSE)),0,VLOOKUP($D179,'Overall Individual'!$B$2:$J$195,5,FALSE))</f>
        <v>0</v>
      </c>
      <c r="K179" s="177"/>
      <c r="L179" s="124">
        <f>IF(ISNA(VLOOKUP($D179,'Overall Individual'!$B$2:$J$195,6,FALSE)),0,VLOOKUP($D179,'Overall Individual'!$B$2:$J$195,6,FALSE))</f>
        <v>0</v>
      </c>
      <c r="M179" s="177"/>
      <c r="N179" s="125">
        <f>IF(ISNA(VLOOKUP($D179,'Overall Individual'!$B$2:$J$195,7,FALSE)),0,VLOOKUP($D179,'Overall Individual'!$B$2:$J$195,7,FALSE))</f>
        <v>0</v>
      </c>
      <c r="O179" s="189"/>
      <c r="P179" s="126">
        <f>IF(ISNA(VLOOKUP($D179,'Overall Individual'!$B$2:$J$195,8,FALSE)),0,VLOOKUP($D179,'Overall Individual'!$B$2:$J$195,8,FALSE))</f>
        <v>0</v>
      </c>
      <c r="Q179" s="177"/>
      <c r="R179" s="127">
        <f>IF(ISNA(VLOOKUP($D179,'Overall Individual'!$B$2:$J$195,9,FALSE)),0,VLOOKUP($D179,'Overall Individual'!$B$2:$J$195,9,FALSE))</f>
        <v>0</v>
      </c>
      <c r="S179" s="177"/>
      <c r="T179" s="128">
        <f>IF(ISNA(VLOOKUP($D179,'Overall Individual'!$B$2:$K$195,10,FALSE)),0,VLOOKUP($D179,'Overall Individual'!$B$2:$K$195,10,FALSE))</f>
        <v>0</v>
      </c>
      <c r="U179" s="177"/>
      <c r="V179" s="124">
        <f>IF(ISNA(VLOOKUP($D179,'Overall Individual'!$B$2:$L$195,11,FALSE)),0,VLOOKUP($D179,'Overall Individual'!$B$2:$L$195,11,FALSE))</f>
        <v>0</v>
      </c>
      <c r="W179" s="177"/>
      <c r="X179" s="124">
        <f>IF(ISNA(VLOOKUP($D179,'Overall Individual'!$B$2:$M$195,12,FALSE)),0,VLOOKUP($D179,'Overall Individual'!$B$2:$M$195,12,FALSE))</f>
        <v>0</v>
      </c>
      <c r="Y179" s="177"/>
      <c r="Z179" s="124">
        <f>IF(ISNA(VLOOKUP($D179,'Overall Individual'!$B$2:$N$195,13,FALSE)),0,VLOOKUP($D179,'Overall Individual'!$B$2:$N$195,13,FALSE))</f>
        <v>0</v>
      </c>
      <c r="AA179" s="177"/>
      <c r="AC179" s="123"/>
      <c r="AD179" s="123"/>
      <c r="AE179" s="123"/>
    </row>
    <row r="180" spans="1:31" ht="12.75" customHeight="1">
      <c r="A180" s="173"/>
      <c r="B180" s="180"/>
      <c r="C180" s="180"/>
      <c r="D180" s="143" t="s">
        <v>9</v>
      </c>
      <c r="E180" s="118">
        <f>VLOOKUP(D180,Runners!A$1:B$158,2,FALSE)</f>
        <v>225000</v>
      </c>
      <c r="F180" s="183"/>
      <c r="G180" s="186"/>
      <c r="H180" s="128">
        <f>IF(ISNA(VLOOKUP($D180,'Overall Individual'!$B$2:$J$195,4,FALSE)),0,VLOOKUP($D180,'Overall Individual'!$B$2:$J$195,4,FALSE))</f>
        <v>78</v>
      </c>
      <c r="I180" s="177"/>
      <c r="J180" s="124">
        <f>IF(ISNA(VLOOKUP($D180,'Overall Individual'!$B$2:$J$195,5,FALSE)),0,VLOOKUP($D180,'Overall Individual'!$B$2:$J$195,5,FALSE))</f>
        <v>0</v>
      </c>
      <c r="K180" s="177"/>
      <c r="L180" s="124">
        <f>IF(ISNA(VLOOKUP($D180,'Overall Individual'!$B$2:$J$195,6,FALSE)),0,VLOOKUP($D180,'Overall Individual'!$B$2:$J$195,6,FALSE))</f>
        <v>0</v>
      </c>
      <c r="M180" s="177"/>
      <c r="N180" s="125">
        <f>IF(ISNA(VLOOKUP($D180,'Overall Individual'!$B$2:$J$195,7,FALSE)),0,VLOOKUP($D180,'Overall Individual'!$B$2:$J$195,7,FALSE))</f>
        <v>0</v>
      </c>
      <c r="O180" s="189"/>
      <c r="P180" s="126">
        <f>IF(ISNA(VLOOKUP($D180,'Overall Individual'!$B$2:$J$195,8,FALSE)),0,VLOOKUP($D180,'Overall Individual'!$B$2:$J$195,8,FALSE))</f>
        <v>0</v>
      </c>
      <c r="Q180" s="177"/>
      <c r="R180" s="127">
        <f>IF(ISNA(VLOOKUP($D180,'Overall Individual'!$B$2:$J$195,9,FALSE)),0,VLOOKUP($D180,'Overall Individual'!$B$2:$J$195,9,FALSE))</f>
        <v>0</v>
      </c>
      <c r="S180" s="177"/>
      <c r="T180" s="128">
        <f>IF(ISNA(VLOOKUP($D180,'Overall Individual'!$B$2:$K$195,10,FALSE)),0,VLOOKUP($D180,'Overall Individual'!$B$2:$K$195,10,FALSE))</f>
        <v>0</v>
      </c>
      <c r="U180" s="177"/>
      <c r="V180" s="124">
        <f>IF(ISNA(VLOOKUP($D180,'Overall Individual'!$B$2:$L$195,11,FALSE)),0,VLOOKUP($D180,'Overall Individual'!$B$2:$L$195,11,FALSE))</f>
        <v>0</v>
      </c>
      <c r="W180" s="177"/>
      <c r="X180" s="124">
        <f>IF(ISNA(VLOOKUP($D180,'Overall Individual'!$B$2:$M$195,12,FALSE)),0,VLOOKUP($D180,'Overall Individual'!$B$2:$M$195,12,FALSE))</f>
        <v>0</v>
      </c>
      <c r="Y180" s="177"/>
      <c r="Z180" s="124">
        <f>IF(ISNA(VLOOKUP($D180,'Overall Individual'!$B$2:$N$195,13,FALSE)),0,VLOOKUP($D180,'Overall Individual'!$B$2:$N$195,13,FALSE))</f>
        <v>0</v>
      </c>
      <c r="AA180" s="177"/>
      <c r="AC180" s="123"/>
      <c r="AD180" s="123"/>
      <c r="AE180" s="123"/>
    </row>
    <row r="181" spans="1:31" ht="12.75" customHeight="1" thickBot="1">
      <c r="A181" s="173"/>
      <c r="B181" s="181"/>
      <c r="C181" s="181"/>
      <c r="D181" s="144" t="s">
        <v>12</v>
      </c>
      <c r="E181" s="118">
        <f>VLOOKUP(D181,Runners!A$1:B$158,2,FALSE)</f>
        <v>250000</v>
      </c>
      <c r="F181" s="184"/>
      <c r="G181" s="187"/>
      <c r="H181" s="135">
        <f>IF(ISNA(VLOOKUP($D181,'Overall Individual'!$B$2:$J$195,4,FALSE)),0,VLOOKUP($D181,'Overall Individual'!$B$2:$J$195,4,FALSE))</f>
        <v>97</v>
      </c>
      <c r="I181" s="178"/>
      <c r="J181" s="131">
        <f>IF(ISNA(VLOOKUP($D181,'Overall Individual'!$B$2:$J$195,5,FALSE)),0,VLOOKUP($D181,'Overall Individual'!$B$2:$J$195,5,FALSE))</f>
        <v>0</v>
      </c>
      <c r="K181" s="178"/>
      <c r="L181" s="131">
        <f>IF(ISNA(VLOOKUP($D181,'Overall Individual'!$B$2:$J$195,6,FALSE)),0,VLOOKUP($D181,'Overall Individual'!$B$2:$J$195,6,FALSE))</f>
        <v>0</v>
      </c>
      <c r="M181" s="178"/>
      <c r="N181" s="132">
        <f>IF(ISNA(VLOOKUP($D181,'Overall Individual'!$B$2:$J$195,7,FALSE)),0,VLOOKUP($D181,'Overall Individual'!$B$2:$J$195,7,FALSE))</f>
        <v>0</v>
      </c>
      <c r="O181" s="190"/>
      <c r="P181" s="133">
        <f>IF(ISNA(VLOOKUP($D181,'Overall Individual'!$B$2:$J$195,8,FALSE)),0,VLOOKUP($D181,'Overall Individual'!$B$2:$J$195,8,FALSE))</f>
        <v>0</v>
      </c>
      <c r="Q181" s="178"/>
      <c r="R181" s="134">
        <f>IF(ISNA(VLOOKUP($D181,'Overall Individual'!$B$2:$J$195,9,FALSE)),0,VLOOKUP($D181,'Overall Individual'!$B$2:$J$195,9,FALSE))</f>
        <v>0</v>
      </c>
      <c r="S181" s="178"/>
      <c r="T181" s="135">
        <f>IF(ISNA(VLOOKUP($D181,'Overall Individual'!$B$2:$K$195,10,FALSE)),0,VLOOKUP($D181,'Overall Individual'!$B$2:$K$195,10,FALSE))</f>
        <v>0</v>
      </c>
      <c r="U181" s="178"/>
      <c r="V181" s="131">
        <f>IF(ISNA(VLOOKUP($D181,'Overall Individual'!$B$2:$L$195,11,FALSE)),0,VLOOKUP($D181,'Overall Individual'!$B$2:$L$195,11,FALSE))</f>
        <v>0</v>
      </c>
      <c r="W181" s="178"/>
      <c r="X181" s="131">
        <f>IF(ISNA(VLOOKUP($D181,'Overall Individual'!$B$2:$M$195,12,FALSE)),0,VLOOKUP($D181,'Overall Individual'!$B$2:$M$195,12,FALSE))</f>
        <v>0</v>
      </c>
      <c r="Y181" s="178"/>
      <c r="Z181" s="131">
        <f>IF(ISNA(VLOOKUP($D181,'Overall Individual'!$B$2:$N$195,13,FALSE)),0,VLOOKUP($D181,'Overall Individual'!$B$2:$N$195,13,FALSE))</f>
        <v>0</v>
      </c>
      <c r="AA181" s="178"/>
      <c r="AC181" s="123"/>
      <c r="AD181" s="123"/>
      <c r="AE181" s="123"/>
    </row>
    <row r="182" spans="1:31" ht="12.75" customHeight="1" thickTop="1">
      <c r="A182" s="173">
        <v>37</v>
      </c>
      <c r="B182" s="179" t="s">
        <v>259</v>
      </c>
      <c r="C182" s="179" t="s">
        <v>14</v>
      </c>
      <c r="D182" s="143" t="s">
        <v>195</v>
      </c>
      <c r="E182" s="118">
        <f>VLOOKUP(D182,Runners!A$1:B$158,2,FALSE)</f>
        <v>140000</v>
      </c>
      <c r="F182" s="182">
        <f>SUM(E182:E186)</f>
        <v>985000</v>
      </c>
      <c r="G182" s="185"/>
      <c r="H182" s="121">
        <f>IF(ISNA(VLOOKUP($D182,'Overall Individual'!$B$2:$J$195,4,FALSE)),0,VLOOKUP($D182,'Overall Individual'!$B$2:$J$195,4,FALSE))</f>
        <v>0</v>
      </c>
      <c r="I182" s="176">
        <f>SUM(H182:H186)</f>
        <v>347</v>
      </c>
      <c r="J182" s="120">
        <f>IF(ISNA(VLOOKUP($D182,'Overall Individual'!$B$2:$J$195,5,FALSE)),0,VLOOKUP($D182,'Overall Individual'!$B$2:$J$195,5,FALSE))</f>
        <v>0</v>
      </c>
      <c r="K182" s="176">
        <f>SUM(J182:J186)</f>
        <v>0</v>
      </c>
      <c r="L182" s="120">
        <f>IF(ISNA(VLOOKUP($D182,'Overall Individual'!$B$2:$J$195,6,FALSE)),0,VLOOKUP($D182,'Overall Individual'!$B$2:$J$195,6,FALSE))</f>
        <v>0</v>
      </c>
      <c r="M182" s="176">
        <f>SUM(L182:L186)</f>
        <v>0</v>
      </c>
      <c r="N182" s="137">
        <f>IF(ISNA(VLOOKUP($D182,'Overall Individual'!$B$2:$J$195,7,FALSE)),0,VLOOKUP($D182,'Overall Individual'!$B$2:$J$195,7,FALSE))</f>
        <v>0</v>
      </c>
      <c r="O182" s="188">
        <f>SUM(N182:N186)</f>
        <v>0</v>
      </c>
      <c r="P182" s="120">
        <f>IF(ISNA(VLOOKUP($D182,'Overall Individual'!$B$2:$J$195,8,FALSE)),0,VLOOKUP($D182,'Overall Individual'!$B$2:$J$195,8,FALSE))</f>
        <v>0</v>
      </c>
      <c r="Q182" s="176">
        <f>SUM(P182:P186)</f>
        <v>0</v>
      </c>
      <c r="R182" s="119">
        <f>IF(ISNA(VLOOKUP($D182,'Overall Individual'!$B$2:$J$195,9,FALSE)),0,VLOOKUP($D182,'Overall Individual'!$B$2:$J$195,9,FALSE))</f>
        <v>0</v>
      </c>
      <c r="S182" s="176">
        <f>SUM(R182:R186)</f>
        <v>0</v>
      </c>
      <c r="T182" s="121">
        <f>IF(ISNA(VLOOKUP($D182,'Overall Individual'!$B$2:$K$195,10,FALSE)),0,VLOOKUP($D182,'Overall Individual'!$B$2:$K$195,10,FALSE))</f>
        <v>0</v>
      </c>
      <c r="U182" s="176">
        <f>SUM(T182:T186)</f>
        <v>0</v>
      </c>
      <c r="V182" s="120">
        <f>IF(ISNA(VLOOKUP($D182,'Overall Individual'!$B$2:$L$195,11,FALSE)),0,VLOOKUP($D182,'Overall Individual'!$B$2:$L$195,11,FALSE))</f>
        <v>0</v>
      </c>
      <c r="W182" s="176">
        <f>SUM(V182:V186)</f>
        <v>0</v>
      </c>
      <c r="X182" s="120">
        <f>IF(ISNA(VLOOKUP($D182,'Overall Individual'!$B$2:$M$195,12,FALSE)),0,VLOOKUP($D182,'Overall Individual'!$B$2:$M$195,12,FALSE))</f>
        <v>0</v>
      </c>
      <c r="Y182" s="176">
        <f>SUM(X182:X186)</f>
        <v>0</v>
      </c>
      <c r="Z182" s="120">
        <f>IF(ISNA(VLOOKUP($D182,'Overall Individual'!$B$2:$N$195,13,FALSE)),0,VLOOKUP($D182,'Overall Individual'!$B$2:$N$195,13,FALSE))</f>
        <v>0</v>
      </c>
      <c r="AA182" s="176">
        <f>SUM(Z182:Z186)</f>
        <v>0</v>
      </c>
      <c r="AC182" s="123"/>
      <c r="AD182" s="123"/>
      <c r="AE182" s="123"/>
    </row>
    <row r="183" spans="1:31" ht="12.75" customHeight="1">
      <c r="A183" s="173"/>
      <c r="B183" s="180"/>
      <c r="C183" s="180"/>
      <c r="D183" s="143" t="s">
        <v>115</v>
      </c>
      <c r="E183" s="118">
        <f>VLOOKUP(D183,Runners!A$1:B$158,2,FALSE)</f>
        <v>245000</v>
      </c>
      <c r="F183" s="183"/>
      <c r="G183" s="186"/>
      <c r="H183" s="128">
        <f>IF(ISNA(VLOOKUP($D183,'Overall Individual'!$B$2:$J$195,4,FALSE)),0,VLOOKUP($D183,'Overall Individual'!$B$2:$J$195,4,FALSE))</f>
        <v>85</v>
      </c>
      <c r="I183" s="177"/>
      <c r="J183" s="124">
        <f>IF(ISNA(VLOOKUP($D183,'Overall Individual'!$B$2:$J$195,5,FALSE)),0,VLOOKUP($D183,'Overall Individual'!$B$2:$J$195,5,FALSE))</f>
        <v>0</v>
      </c>
      <c r="K183" s="177"/>
      <c r="L183" s="124">
        <f>IF(ISNA(VLOOKUP($D183,'Overall Individual'!$B$2:$J$195,6,FALSE)),0,VLOOKUP($D183,'Overall Individual'!$B$2:$J$195,6,FALSE))</f>
        <v>0</v>
      </c>
      <c r="M183" s="177"/>
      <c r="N183" s="125">
        <f>IF(ISNA(VLOOKUP($D183,'Overall Individual'!$B$2:$J$195,7,FALSE)),0,VLOOKUP($D183,'Overall Individual'!$B$2:$J$195,7,FALSE))</f>
        <v>0</v>
      </c>
      <c r="O183" s="189"/>
      <c r="P183" s="126">
        <f>IF(ISNA(VLOOKUP($D183,'Overall Individual'!$B$2:$J$195,8,FALSE)),0,VLOOKUP($D183,'Overall Individual'!$B$2:$J$195,8,FALSE))</f>
        <v>0</v>
      </c>
      <c r="Q183" s="177"/>
      <c r="R183" s="127">
        <f>IF(ISNA(VLOOKUP($D183,'Overall Individual'!$B$2:$J$195,9,FALSE)),0,VLOOKUP($D183,'Overall Individual'!$B$2:$J$195,9,FALSE))</f>
        <v>0</v>
      </c>
      <c r="S183" s="177"/>
      <c r="T183" s="128">
        <f>IF(ISNA(VLOOKUP($D183,'Overall Individual'!$B$2:$K$195,10,FALSE)),0,VLOOKUP($D183,'Overall Individual'!$B$2:$K$195,10,FALSE))</f>
        <v>0</v>
      </c>
      <c r="U183" s="177"/>
      <c r="V183" s="124">
        <f>IF(ISNA(VLOOKUP($D183,'Overall Individual'!$B$2:$L$195,11,FALSE)),0,VLOOKUP($D183,'Overall Individual'!$B$2:$L$195,11,FALSE))</f>
        <v>0</v>
      </c>
      <c r="W183" s="177"/>
      <c r="X183" s="124">
        <f>IF(ISNA(VLOOKUP($D183,'Overall Individual'!$B$2:$M$195,12,FALSE)),0,VLOOKUP($D183,'Overall Individual'!$B$2:$M$195,12,FALSE))</f>
        <v>0</v>
      </c>
      <c r="Y183" s="177"/>
      <c r="Z183" s="124">
        <f>IF(ISNA(VLOOKUP($D183,'Overall Individual'!$B$2:$N$195,13,FALSE)),0,VLOOKUP($D183,'Overall Individual'!$B$2:$N$195,13,FALSE))</f>
        <v>0</v>
      </c>
      <c r="AA183" s="177"/>
      <c r="AC183" s="123"/>
      <c r="AD183" s="123"/>
      <c r="AE183" s="123"/>
    </row>
    <row r="184" spans="1:31" ht="12.75" customHeight="1">
      <c r="A184" s="173"/>
      <c r="B184" s="180"/>
      <c r="C184" s="180"/>
      <c r="D184" s="143" t="s">
        <v>3</v>
      </c>
      <c r="E184" s="118">
        <f>VLOOKUP(D184,Runners!A$1:B$158,2,FALSE)</f>
        <v>220000</v>
      </c>
      <c r="F184" s="183"/>
      <c r="G184" s="186"/>
      <c r="H184" s="128">
        <f>IF(ISNA(VLOOKUP($D184,'Overall Individual'!$B$2:$J$195,4,FALSE)),0,VLOOKUP($D184,'Overall Individual'!$B$2:$J$195,4,FALSE))</f>
        <v>96</v>
      </c>
      <c r="I184" s="177"/>
      <c r="J184" s="124">
        <f>IF(ISNA(VLOOKUP($D184,'Overall Individual'!$B$2:$J$195,5,FALSE)),0,VLOOKUP($D184,'Overall Individual'!$B$2:$J$195,5,FALSE))</f>
        <v>0</v>
      </c>
      <c r="K184" s="177"/>
      <c r="L184" s="124">
        <f>IF(ISNA(VLOOKUP($D184,'Overall Individual'!$B$2:$J$195,6,FALSE)),0,VLOOKUP($D184,'Overall Individual'!$B$2:$J$195,6,FALSE))</f>
        <v>0</v>
      </c>
      <c r="M184" s="177"/>
      <c r="N184" s="125">
        <f>IF(ISNA(VLOOKUP($D184,'Overall Individual'!$B$2:$J$195,7,FALSE)),0,VLOOKUP($D184,'Overall Individual'!$B$2:$J$195,7,FALSE))</f>
        <v>0</v>
      </c>
      <c r="O184" s="189"/>
      <c r="P184" s="126">
        <f>IF(ISNA(VLOOKUP($D184,'Overall Individual'!$B$2:$J$195,8,FALSE)),0,VLOOKUP($D184,'Overall Individual'!$B$2:$J$195,8,FALSE))</f>
        <v>0</v>
      </c>
      <c r="Q184" s="177"/>
      <c r="R184" s="127">
        <f>IF(ISNA(VLOOKUP($D184,'Overall Individual'!$B$2:$J$195,9,FALSE)),0,VLOOKUP($D184,'Overall Individual'!$B$2:$J$195,9,FALSE))</f>
        <v>0</v>
      </c>
      <c r="S184" s="177"/>
      <c r="T184" s="128">
        <f>IF(ISNA(VLOOKUP($D184,'Overall Individual'!$B$2:$K$195,10,FALSE)),0,VLOOKUP($D184,'Overall Individual'!$B$2:$K$195,10,FALSE))</f>
        <v>0</v>
      </c>
      <c r="U184" s="177"/>
      <c r="V184" s="124">
        <f>IF(ISNA(VLOOKUP($D184,'Overall Individual'!$B$2:$L$195,11,FALSE)),0,VLOOKUP($D184,'Overall Individual'!$B$2:$L$195,11,FALSE))</f>
        <v>0</v>
      </c>
      <c r="W184" s="177"/>
      <c r="X184" s="124">
        <f>IF(ISNA(VLOOKUP($D184,'Overall Individual'!$B$2:$M$195,12,FALSE)),0,VLOOKUP($D184,'Overall Individual'!$B$2:$M$195,12,FALSE))</f>
        <v>0</v>
      </c>
      <c r="Y184" s="177"/>
      <c r="Z184" s="124">
        <f>IF(ISNA(VLOOKUP($D184,'Overall Individual'!$B$2:$N$195,13,FALSE)),0,VLOOKUP($D184,'Overall Individual'!$B$2:$N$195,13,FALSE))</f>
        <v>0</v>
      </c>
      <c r="AA184" s="177"/>
      <c r="AC184" s="123"/>
      <c r="AD184" s="123"/>
      <c r="AE184" s="123"/>
    </row>
    <row r="185" spans="1:31" ht="12.75" customHeight="1">
      <c r="A185" s="173"/>
      <c r="B185" s="180"/>
      <c r="C185" s="180"/>
      <c r="D185" s="143" t="s">
        <v>120</v>
      </c>
      <c r="E185" s="118">
        <f>VLOOKUP(D185,Runners!A$1:B$158,2,FALSE)</f>
        <v>210000</v>
      </c>
      <c r="F185" s="183"/>
      <c r="G185" s="186"/>
      <c r="H185" s="128">
        <f>IF(ISNA(VLOOKUP($D185,'Overall Individual'!$B$2:$J$195,4,FALSE)),0,VLOOKUP($D185,'Overall Individual'!$B$2:$J$195,4,FALSE))</f>
        <v>99</v>
      </c>
      <c r="I185" s="177"/>
      <c r="J185" s="124">
        <f>IF(ISNA(VLOOKUP($D185,'Overall Individual'!$B$2:$J$195,5,FALSE)),0,VLOOKUP($D185,'Overall Individual'!$B$2:$J$195,5,FALSE))</f>
        <v>0</v>
      </c>
      <c r="K185" s="177"/>
      <c r="L185" s="124">
        <f>IF(ISNA(VLOOKUP($D185,'Overall Individual'!$B$2:$J$195,6,FALSE)),0,VLOOKUP($D185,'Overall Individual'!$B$2:$J$195,6,FALSE))</f>
        <v>0</v>
      </c>
      <c r="M185" s="177"/>
      <c r="N185" s="125">
        <f>IF(ISNA(VLOOKUP($D185,'Overall Individual'!$B$2:$J$195,7,FALSE)),0,VLOOKUP($D185,'Overall Individual'!$B$2:$J$195,7,FALSE))</f>
        <v>0</v>
      </c>
      <c r="O185" s="189"/>
      <c r="P185" s="126">
        <f>IF(ISNA(VLOOKUP($D185,'Overall Individual'!$B$2:$J$195,8,FALSE)),0,VLOOKUP($D185,'Overall Individual'!$B$2:$J$195,8,FALSE))</f>
        <v>0</v>
      </c>
      <c r="Q185" s="177"/>
      <c r="R185" s="127">
        <f>IF(ISNA(VLOOKUP($D185,'Overall Individual'!$B$2:$J$195,9,FALSE)),0,VLOOKUP($D185,'Overall Individual'!$B$2:$J$195,9,FALSE))</f>
        <v>0</v>
      </c>
      <c r="S185" s="177"/>
      <c r="T185" s="128">
        <f>IF(ISNA(VLOOKUP($D185,'Overall Individual'!$B$2:$K$195,10,FALSE)),0,VLOOKUP($D185,'Overall Individual'!$B$2:$K$195,10,FALSE))</f>
        <v>0</v>
      </c>
      <c r="U185" s="177"/>
      <c r="V185" s="124">
        <f>IF(ISNA(VLOOKUP($D185,'Overall Individual'!$B$2:$L$195,11,FALSE)),0,VLOOKUP($D185,'Overall Individual'!$B$2:$L$195,11,FALSE))</f>
        <v>0</v>
      </c>
      <c r="W185" s="177"/>
      <c r="X185" s="124">
        <f>IF(ISNA(VLOOKUP($D185,'Overall Individual'!$B$2:$M$195,12,FALSE)),0,VLOOKUP($D185,'Overall Individual'!$B$2:$M$195,12,FALSE))</f>
        <v>0</v>
      </c>
      <c r="Y185" s="177"/>
      <c r="Z185" s="124">
        <f>IF(ISNA(VLOOKUP($D185,'Overall Individual'!$B$2:$N$195,13,FALSE)),0,VLOOKUP($D185,'Overall Individual'!$B$2:$N$195,13,FALSE))</f>
        <v>0</v>
      </c>
      <c r="AA185" s="177"/>
      <c r="AC185" s="123"/>
      <c r="AD185" s="123"/>
      <c r="AE185" s="123"/>
    </row>
    <row r="186" spans="1:31" ht="12.75" customHeight="1" thickBot="1">
      <c r="A186" s="173"/>
      <c r="B186" s="181"/>
      <c r="C186" s="181"/>
      <c r="D186" s="144" t="s">
        <v>190</v>
      </c>
      <c r="E186" s="118">
        <f>VLOOKUP(D186,Runners!A$1:B$158,2,FALSE)</f>
        <v>170000</v>
      </c>
      <c r="F186" s="184"/>
      <c r="G186" s="187"/>
      <c r="H186" s="135">
        <f>IF(ISNA(VLOOKUP($D186,'Overall Individual'!$B$2:$J$195,4,FALSE)),0,VLOOKUP($D186,'Overall Individual'!$B$2:$J$195,4,FALSE))</f>
        <v>67</v>
      </c>
      <c r="I186" s="178"/>
      <c r="J186" s="131">
        <f>IF(ISNA(VLOOKUP($D186,'Overall Individual'!$B$2:$J$195,5,FALSE)),0,VLOOKUP($D186,'Overall Individual'!$B$2:$J$195,5,FALSE))</f>
        <v>0</v>
      </c>
      <c r="K186" s="178"/>
      <c r="L186" s="131">
        <f>IF(ISNA(VLOOKUP($D186,'Overall Individual'!$B$2:$J$195,6,FALSE)),0,VLOOKUP($D186,'Overall Individual'!$B$2:$J$195,6,FALSE))</f>
        <v>0</v>
      </c>
      <c r="M186" s="178"/>
      <c r="N186" s="132">
        <f>IF(ISNA(VLOOKUP($D186,'Overall Individual'!$B$2:$J$195,7,FALSE)),0,VLOOKUP($D186,'Overall Individual'!$B$2:$J$195,7,FALSE))</f>
        <v>0</v>
      </c>
      <c r="O186" s="190"/>
      <c r="P186" s="133">
        <f>IF(ISNA(VLOOKUP($D186,'Overall Individual'!$B$2:$J$195,8,FALSE)),0,VLOOKUP($D186,'Overall Individual'!$B$2:$J$195,8,FALSE))</f>
        <v>0</v>
      </c>
      <c r="Q186" s="178"/>
      <c r="R186" s="134">
        <f>IF(ISNA(VLOOKUP($D186,'Overall Individual'!$B$2:$J$195,9,FALSE)),0,VLOOKUP($D186,'Overall Individual'!$B$2:$J$195,9,FALSE))</f>
        <v>0</v>
      </c>
      <c r="S186" s="178"/>
      <c r="T186" s="135">
        <f>IF(ISNA(VLOOKUP($D186,'Overall Individual'!$B$2:$K$195,10,FALSE)),0,VLOOKUP($D186,'Overall Individual'!$B$2:$K$195,10,FALSE))</f>
        <v>0</v>
      </c>
      <c r="U186" s="178"/>
      <c r="V186" s="131">
        <f>IF(ISNA(VLOOKUP($D186,'Overall Individual'!$B$2:$L$195,11,FALSE)),0,VLOOKUP($D186,'Overall Individual'!$B$2:$L$195,11,FALSE))</f>
        <v>0</v>
      </c>
      <c r="W186" s="178"/>
      <c r="X186" s="131">
        <f>IF(ISNA(VLOOKUP($D186,'Overall Individual'!$B$2:$M$195,12,FALSE)),0,VLOOKUP($D186,'Overall Individual'!$B$2:$M$195,12,FALSE))</f>
        <v>0</v>
      </c>
      <c r="Y186" s="178"/>
      <c r="Z186" s="131">
        <f>IF(ISNA(VLOOKUP($D186,'Overall Individual'!$B$2:$N$195,13,FALSE)),0,VLOOKUP($D186,'Overall Individual'!$B$2:$N$195,13,FALSE))</f>
        <v>0</v>
      </c>
      <c r="AA186" s="178"/>
      <c r="AC186" s="123"/>
      <c r="AD186" s="123"/>
      <c r="AE186" s="123"/>
    </row>
    <row r="187" spans="1:31" ht="12.75" customHeight="1" thickTop="1">
      <c r="A187" s="173">
        <v>38</v>
      </c>
      <c r="B187" s="179" t="s">
        <v>169</v>
      </c>
      <c r="C187" s="179" t="s">
        <v>14</v>
      </c>
      <c r="D187" s="118" t="s">
        <v>218</v>
      </c>
      <c r="E187" s="118">
        <f>VLOOKUP(D187,Runners!A$1:B$158,2,FALSE)</f>
        <v>130000</v>
      </c>
      <c r="F187" s="182">
        <f>SUM(E187:E191)</f>
        <v>990000</v>
      </c>
      <c r="G187" s="185"/>
      <c r="H187" s="121">
        <f>IF(ISNA(VLOOKUP($D187,'Overall Individual'!$B$2:$J$195,4,FALSE)),0,VLOOKUP($D187,'Overall Individual'!$B$2:$J$195,4,FALSE))</f>
        <v>62</v>
      </c>
      <c r="I187" s="176">
        <f>SUM(H187:H191)</f>
        <v>241</v>
      </c>
      <c r="J187" s="120">
        <f>IF(ISNA(VLOOKUP($D187,'Overall Individual'!$B$2:$J$195,5,FALSE)),0,VLOOKUP($D187,'Overall Individual'!$B$2:$J$195,5,FALSE))</f>
        <v>0</v>
      </c>
      <c r="K187" s="176">
        <f>SUM(J187:J191)</f>
        <v>0</v>
      </c>
      <c r="L187" s="120">
        <f>IF(ISNA(VLOOKUP($D187,'Overall Individual'!$B$2:$J$195,6,FALSE)),0,VLOOKUP($D187,'Overall Individual'!$B$2:$J$195,6,FALSE))</f>
        <v>0</v>
      </c>
      <c r="M187" s="176">
        <f>SUM(L187:L191)</f>
        <v>0</v>
      </c>
      <c r="N187" s="137">
        <f>IF(ISNA(VLOOKUP($D187,'Overall Individual'!$B$2:$J$195,7,FALSE)),0,VLOOKUP($D187,'Overall Individual'!$B$2:$J$195,7,FALSE))</f>
        <v>0</v>
      </c>
      <c r="O187" s="188">
        <f>SUM(N187:N191)</f>
        <v>0</v>
      </c>
      <c r="P187" s="120">
        <f>IF(ISNA(VLOOKUP($D187,'Overall Individual'!$B$2:$J$195,8,FALSE)),0,VLOOKUP($D187,'Overall Individual'!$B$2:$J$195,8,FALSE))</f>
        <v>0</v>
      </c>
      <c r="Q187" s="176">
        <f>SUM(P187:P191)</f>
        <v>0</v>
      </c>
      <c r="R187" s="119">
        <f>IF(ISNA(VLOOKUP($D187,'Overall Individual'!$B$2:$J$195,9,FALSE)),0,VLOOKUP($D187,'Overall Individual'!$B$2:$J$195,9,FALSE))</f>
        <v>0</v>
      </c>
      <c r="S187" s="176">
        <f>SUM(R187:R191)</f>
        <v>0</v>
      </c>
      <c r="T187" s="121">
        <f>IF(ISNA(VLOOKUP($D187,'Overall Individual'!$B$2:$K$195,10,FALSE)),0,VLOOKUP($D187,'Overall Individual'!$B$2:$K$195,10,FALSE))</f>
        <v>0</v>
      </c>
      <c r="U187" s="176">
        <f>SUM(T187:T191)</f>
        <v>0</v>
      </c>
      <c r="V187" s="120">
        <f>IF(ISNA(VLOOKUP($D187,'Overall Individual'!$B$2:$L$195,11,FALSE)),0,VLOOKUP($D187,'Overall Individual'!$B$2:$L$195,11,FALSE))</f>
        <v>0</v>
      </c>
      <c r="W187" s="176">
        <f>SUM(V187:V191)</f>
        <v>0</v>
      </c>
      <c r="X187" s="120">
        <f>IF(ISNA(VLOOKUP($D187,'Overall Individual'!$B$2:$M$195,12,FALSE)),0,VLOOKUP($D187,'Overall Individual'!$B$2:$M$195,12,FALSE))</f>
        <v>0</v>
      </c>
      <c r="Y187" s="176">
        <f>SUM(X187:X191)</f>
        <v>0</v>
      </c>
      <c r="Z187" s="120">
        <f>IF(ISNA(VLOOKUP($D187,'Overall Individual'!$B$2:$N$195,13,FALSE)),0,VLOOKUP($D187,'Overall Individual'!$B$2:$N$195,13,FALSE))</f>
        <v>0</v>
      </c>
      <c r="AA187" s="176">
        <f>SUM(Z187:Z191)</f>
        <v>0</v>
      </c>
      <c r="AC187" s="123"/>
      <c r="AD187" s="123"/>
      <c r="AE187" s="123"/>
    </row>
    <row r="188" spans="1:31" ht="12.75" customHeight="1">
      <c r="A188" s="173"/>
      <c r="B188" s="180"/>
      <c r="C188" s="180"/>
      <c r="D188" s="143" t="s">
        <v>199</v>
      </c>
      <c r="E188" s="118">
        <f>VLOOKUP(D188,Runners!A$1:B$158,2,FALSE)</f>
        <v>160000</v>
      </c>
      <c r="F188" s="183"/>
      <c r="G188" s="186"/>
      <c r="H188" s="128">
        <f>IF(ISNA(VLOOKUP($D188,'Overall Individual'!$B$2:$J$195,4,FALSE)),0,VLOOKUP($D188,'Overall Individual'!$B$2:$J$195,4,FALSE))</f>
        <v>0</v>
      </c>
      <c r="I188" s="177"/>
      <c r="J188" s="124">
        <f>IF(ISNA(VLOOKUP($D188,'Overall Individual'!$B$2:$J$195,5,FALSE)),0,VLOOKUP($D188,'Overall Individual'!$B$2:$J$195,5,FALSE))</f>
        <v>0</v>
      </c>
      <c r="K188" s="177"/>
      <c r="L188" s="124">
        <f>IF(ISNA(VLOOKUP($D188,'Overall Individual'!$B$2:$J$195,6,FALSE)),0,VLOOKUP($D188,'Overall Individual'!$B$2:$J$195,6,FALSE))</f>
        <v>0</v>
      </c>
      <c r="M188" s="177"/>
      <c r="N188" s="125">
        <f>IF(ISNA(VLOOKUP($D188,'Overall Individual'!$B$2:$J$195,7,FALSE)),0,VLOOKUP($D188,'Overall Individual'!$B$2:$J$195,7,FALSE))</f>
        <v>0</v>
      </c>
      <c r="O188" s="189"/>
      <c r="P188" s="126">
        <f>IF(ISNA(VLOOKUP($D188,'Overall Individual'!$B$2:$J$195,8,FALSE)),0,VLOOKUP($D188,'Overall Individual'!$B$2:$J$195,8,FALSE))</f>
        <v>0</v>
      </c>
      <c r="Q188" s="177"/>
      <c r="R188" s="127">
        <f>IF(ISNA(VLOOKUP($D188,'Overall Individual'!$B$2:$J$195,9,FALSE)),0,VLOOKUP($D188,'Overall Individual'!$B$2:$J$195,9,FALSE))</f>
        <v>0</v>
      </c>
      <c r="S188" s="177"/>
      <c r="T188" s="128">
        <f>IF(ISNA(VLOOKUP($D188,'Overall Individual'!$B$2:$K$195,10,FALSE)),0,VLOOKUP($D188,'Overall Individual'!$B$2:$K$195,10,FALSE))</f>
        <v>0</v>
      </c>
      <c r="U188" s="177"/>
      <c r="V188" s="124">
        <f>IF(ISNA(VLOOKUP($D188,'Overall Individual'!$B$2:$L$195,11,FALSE)),0,VLOOKUP($D188,'Overall Individual'!$B$2:$L$195,11,FALSE))</f>
        <v>0</v>
      </c>
      <c r="W188" s="177"/>
      <c r="X188" s="124">
        <f>IF(ISNA(VLOOKUP($D188,'Overall Individual'!$B$2:$M$195,12,FALSE)),0,VLOOKUP($D188,'Overall Individual'!$B$2:$M$195,12,FALSE))</f>
        <v>0</v>
      </c>
      <c r="Y188" s="177"/>
      <c r="Z188" s="124">
        <f>IF(ISNA(VLOOKUP($D188,'Overall Individual'!$B$2:$N$195,13,FALSE)),0,VLOOKUP($D188,'Overall Individual'!$B$2:$N$195,13,FALSE))</f>
        <v>0</v>
      </c>
      <c r="AA188" s="177"/>
      <c r="AC188" s="123"/>
      <c r="AD188" s="123"/>
      <c r="AE188" s="123"/>
    </row>
    <row r="189" spans="1:31" ht="12.75" customHeight="1">
      <c r="A189" s="173"/>
      <c r="B189" s="180"/>
      <c r="C189" s="180"/>
      <c r="D189" s="143" t="s">
        <v>12</v>
      </c>
      <c r="E189" s="118">
        <f>VLOOKUP(D189,Runners!A$1:B$158,2,FALSE)</f>
        <v>250000</v>
      </c>
      <c r="F189" s="183"/>
      <c r="G189" s="186"/>
      <c r="H189" s="128">
        <f>IF(ISNA(VLOOKUP($D189,'Overall Individual'!$B$2:$J$195,4,FALSE)),0,VLOOKUP($D189,'Overall Individual'!$B$2:$J$195,4,FALSE))</f>
        <v>97</v>
      </c>
      <c r="I189" s="177"/>
      <c r="J189" s="124">
        <f>IF(ISNA(VLOOKUP($D189,'Overall Individual'!$B$2:$J$195,5,FALSE)),0,VLOOKUP($D189,'Overall Individual'!$B$2:$J$195,5,FALSE))</f>
        <v>0</v>
      </c>
      <c r="K189" s="177"/>
      <c r="L189" s="124">
        <f>IF(ISNA(VLOOKUP($D189,'Overall Individual'!$B$2:$J$195,6,FALSE)),0,VLOOKUP($D189,'Overall Individual'!$B$2:$J$195,6,FALSE))</f>
        <v>0</v>
      </c>
      <c r="M189" s="177"/>
      <c r="N189" s="125">
        <f>IF(ISNA(VLOOKUP($D189,'Overall Individual'!$B$2:$J$195,7,FALSE)),0,VLOOKUP($D189,'Overall Individual'!$B$2:$J$195,7,FALSE))</f>
        <v>0</v>
      </c>
      <c r="O189" s="189"/>
      <c r="P189" s="126">
        <f>IF(ISNA(VLOOKUP($D189,'Overall Individual'!$B$2:$J$195,8,FALSE)),0,VLOOKUP($D189,'Overall Individual'!$B$2:$J$195,8,FALSE))</f>
        <v>0</v>
      </c>
      <c r="Q189" s="177"/>
      <c r="R189" s="127">
        <f>IF(ISNA(VLOOKUP($D189,'Overall Individual'!$B$2:$J$195,9,FALSE)),0,VLOOKUP($D189,'Overall Individual'!$B$2:$J$195,9,FALSE))</f>
        <v>0</v>
      </c>
      <c r="S189" s="177"/>
      <c r="T189" s="128">
        <f>IF(ISNA(VLOOKUP($D189,'Overall Individual'!$B$2:$K$195,10,FALSE)),0,VLOOKUP($D189,'Overall Individual'!$B$2:$K$195,10,FALSE))</f>
        <v>0</v>
      </c>
      <c r="U189" s="177"/>
      <c r="V189" s="124">
        <f>IF(ISNA(VLOOKUP($D189,'Overall Individual'!$B$2:$L$195,11,FALSE)),0,VLOOKUP($D189,'Overall Individual'!$B$2:$L$195,11,FALSE))</f>
        <v>0</v>
      </c>
      <c r="W189" s="177"/>
      <c r="X189" s="124">
        <f>IF(ISNA(VLOOKUP($D189,'Overall Individual'!$B$2:$M$195,12,FALSE)),0,VLOOKUP($D189,'Overall Individual'!$B$2:$M$195,12,FALSE))</f>
        <v>0</v>
      </c>
      <c r="Y189" s="177"/>
      <c r="Z189" s="124">
        <f>IF(ISNA(VLOOKUP($D189,'Overall Individual'!$B$2:$N$195,13,FALSE)),0,VLOOKUP($D189,'Overall Individual'!$B$2:$N$195,13,FALSE))</f>
        <v>0</v>
      </c>
      <c r="AA189" s="177"/>
      <c r="AC189" s="123"/>
      <c r="AD189" s="123"/>
      <c r="AE189" s="123"/>
    </row>
    <row r="190" spans="1:31" ht="12.75" customHeight="1">
      <c r="A190" s="173"/>
      <c r="B190" s="180"/>
      <c r="C190" s="180"/>
      <c r="D190" s="143" t="s">
        <v>137</v>
      </c>
      <c r="E190" s="118">
        <f>VLOOKUP(D190,Runners!A$1:B$158,2,FALSE)</f>
        <v>220000</v>
      </c>
      <c r="F190" s="183"/>
      <c r="G190" s="186"/>
      <c r="H190" s="128">
        <f>IF(ISNA(VLOOKUP($D190,'Overall Individual'!$B$2:$J$195,4,FALSE)),0,VLOOKUP($D190,'Overall Individual'!$B$2:$J$195,4,FALSE))</f>
        <v>82</v>
      </c>
      <c r="I190" s="177"/>
      <c r="J190" s="124">
        <f>IF(ISNA(VLOOKUP($D190,'Overall Individual'!$B$2:$J$195,5,FALSE)),0,VLOOKUP($D190,'Overall Individual'!$B$2:$J$195,5,FALSE))</f>
        <v>0</v>
      </c>
      <c r="K190" s="177"/>
      <c r="L190" s="124">
        <f>IF(ISNA(VLOOKUP($D190,'Overall Individual'!$B$2:$J$195,6,FALSE)),0,VLOOKUP($D190,'Overall Individual'!$B$2:$J$195,6,FALSE))</f>
        <v>0</v>
      </c>
      <c r="M190" s="177"/>
      <c r="N190" s="125">
        <f>IF(ISNA(VLOOKUP($D190,'Overall Individual'!$B$2:$J$195,7,FALSE)),0,VLOOKUP($D190,'Overall Individual'!$B$2:$J$195,7,FALSE))</f>
        <v>0</v>
      </c>
      <c r="O190" s="189"/>
      <c r="P190" s="126">
        <f>IF(ISNA(VLOOKUP($D190,'Overall Individual'!$B$2:$J$195,8,FALSE)),0,VLOOKUP($D190,'Overall Individual'!$B$2:$J$195,8,FALSE))</f>
        <v>0</v>
      </c>
      <c r="Q190" s="177"/>
      <c r="R190" s="127">
        <f>IF(ISNA(VLOOKUP($D190,'Overall Individual'!$B$2:$J$195,9,FALSE)),0,VLOOKUP($D190,'Overall Individual'!$B$2:$J$195,9,FALSE))</f>
        <v>0</v>
      </c>
      <c r="S190" s="177"/>
      <c r="T190" s="128">
        <f>IF(ISNA(VLOOKUP($D190,'Overall Individual'!$B$2:$K$195,10,FALSE)),0,VLOOKUP($D190,'Overall Individual'!$B$2:$K$195,10,FALSE))</f>
        <v>0</v>
      </c>
      <c r="U190" s="177"/>
      <c r="V190" s="124">
        <f>IF(ISNA(VLOOKUP($D190,'Overall Individual'!$B$2:$L$195,11,FALSE)),0,VLOOKUP($D190,'Overall Individual'!$B$2:$L$195,11,FALSE))</f>
        <v>0</v>
      </c>
      <c r="W190" s="177"/>
      <c r="X190" s="124">
        <f>IF(ISNA(VLOOKUP($D190,'Overall Individual'!$B$2:$M$195,12,FALSE)),0,VLOOKUP($D190,'Overall Individual'!$B$2:$M$195,12,FALSE))</f>
        <v>0</v>
      </c>
      <c r="Y190" s="177"/>
      <c r="Z190" s="124">
        <f>IF(ISNA(VLOOKUP($D190,'Overall Individual'!$B$2:$N$195,13,FALSE)),0,VLOOKUP($D190,'Overall Individual'!$B$2:$N$195,13,FALSE))</f>
        <v>0</v>
      </c>
      <c r="AA190" s="177"/>
      <c r="AC190" s="123"/>
      <c r="AD190" s="123"/>
      <c r="AE190" s="123"/>
    </row>
    <row r="191" spans="1:31" ht="12.75" customHeight="1" thickBot="1">
      <c r="A191" s="173"/>
      <c r="B191" s="181"/>
      <c r="C191" s="181"/>
      <c r="D191" s="144" t="s">
        <v>96</v>
      </c>
      <c r="E191" s="118">
        <f>VLOOKUP(D191,Runners!A$1:B$158,2,FALSE)</f>
        <v>230000</v>
      </c>
      <c r="F191" s="184"/>
      <c r="G191" s="187"/>
      <c r="H191" s="135">
        <f>IF(ISNA(VLOOKUP($D191,'Overall Individual'!$B$2:$J$195,4,FALSE)),0,VLOOKUP($D191,'Overall Individual'!$B$2:$J$195,4,FALSE))</f>
        <v>0</v>
      </c>
      <c r="I191" s="178"/>
      <c r="J191" s="131">
        <f>IF(ISNA(VLOOKUP($D191,'Overall Individual'!$B$2:$J$195,5,FALSE)),0,VLOOKUP($D191,'Overall Individual'!$B$2:$J$195,5,FALSE))</f>
        <v>0</v>
      </c>
      <c r="K191" s="178"/>
      <c r="L191" s="131">
        <f>IF(ISNA(VLOOKUP($D191,'Overall Individual'!$B$2:$J$195,6,FALSE)),0,VLOOKUP($D191,'Overall Individual'!$B$2:$J$195,6,FALSE))</f>
        <v>0</v>
      </c>
      <c r="M191" s="178"/>
      <c r="N191" s="132">
        <f>IF(ISNA(VLOOKUP($D191,'Overall Individual'!$B$2:$J$195,7,FALSE)),0,VLOOKUP($D191,'Overall Individual'!$B$2:$J$195,7,FALSE))</f>
        <v>0</v>
      </c>
      <c r="O191" s="190"/>
      <c r="P191" s="133">
        <f>IF(ISNA(VLOOKUP($D191,'Overall Individual'!$B$2:$J$195,8,FALSE)),0,VLOOKUP($D191,'Overall Individual'!$B$2:$J$195,8,FALSE))</f>
        <v>0</v>
      </c>
      <c r="Q191" s="178"/>
      <c r="R191" s="134">
        <f>IF(ISNA(VLOOKUP($D191,'Overall Individual'!$B$2:$J$195,9,FALSE)),0,VLOOKUP($D191,'Overall Individual'!$B$2:$J$195,9,FALSE))</f>
        <v>0</v>
      </c>
      <c r="S191" s="178"/>
      <c r="T191" s="135">
        <f>IF(ISNA(VLOOKUP($D191,'Overall Individual'!$B$2:$K$195,10,FALSE)),0,VLOOKUP($D191,'Overall Individual'!$B$2:$K$195,10,FALSE))</f>
        <v>0</v>
      </c>
      <c r="U191" s="178"/>
      <c r="V191" s="131">
        <f>IF(ISNA(VLOOKUP($D191,'Overall Individual'!$B$2:$L$195,11,FALSE)),0,VLOOKUP($D191,'Overall Individual'!$B$2:$L$195,11,FALSE))</f>
        <v>0</v>
      </c>
      <c r="W191" s="178"/>
      <c r="X191" s="131">
        <f>IF(ISNA(VLOOKUP($D191,'Overall Individual'!$B$2:$M$195,12,FALSE)),0,VLOOKUP($D191,'Overall Individual'!$B$2:$M$195,12,FALSE))</f>
        <v>0</v>
      </c>
      <c r="Y191" s="178"/>
      <c r="Z191" s="131">
        <f>IF(ISNA(VLOOKUP($D191,'Overall Individual'!$B$2:$N$195,13,FALSE)),0,VLOOKUP($D191,'Overall Individual'!$B$2:$N$195,13,FALSE))</f>
        <v>0</v>
      </c>
      <c r="AA191" s="178"/>
      <c r="AC191" s="123"/>
      <c r="AD191" s="123"/>
      <c r="AE191" s="123"/>
    </row>
    <row r="192" spans="1:31" ht="12.75" customHeight="1" thickTop="1">
      <c r="A192" s="173">
        <v>39</v>
      </c>
      <c r="B192" s="179" t="s">
        <v>260</v>
      </c>
      <c r="C192" s="179" t="s">
        <v>11</v>
      </c>
      <c r="D192" s="143" t="s">
        <v>175</v>
      </c>
      <c r="E192" s="118">
        <f>VLOOKUP(D192,Runners!A$1:B$158,2,FALSE)</f>
        <v>230000</v>
      </c>
      <c r="F192" s="182">
        <f>SUM(E192:E196)</f>
        <v>1000000</v>
      </c>
      <c r="G192" s="185">
        <v>3</v>
      </c>
      <c r="H192" s="121">
        <f>IF(ISNA(VLOOKUP($D192,'Overall Individual'!$B$2:$J$195,4,FALSE)),0,VLOOKUP($D192,'Overall Individual'!$B$2:$J$195,4,FALSE))</f>
        <v>90</v>
      </c>
      <c r="I192" s="176">
        <f>SUM(H192:H196)</f>
        <v>360</v>
      </c>
      <c r="J192" s="120">
        <f>IF(ISNA(VLOOKUP($D192,'Overall Individual'!$B$2:$J$195,5,FALSE)),0,VLOOKUP($D192,'Overall Individual'!$B$2:$J$195,5,FALSE))</f>
        <v>0</v>
      </c>
      <c r="K192" s="176">
        <f>SUM(J192:J196)</f>
        <v>0</v>
      </c>
      <c r="L192" s="120">
        <f>IF(ISNA(VLOOKUP($D192,'Overall Individual'!$B$2:$J$195,6,FALSE)),0,VLOOKUP($D192,'Overall Individual'!$B$2:$J$195,6,FALSE))</f>
        <v>0</v>
      </c>
      <c r="M192" s="176">
        <f>SUM(L192:L196)</f>
        <v>0</v>
      </c>
      <c r="N192" s="137">
        <f>IF(ISNA(VLOOKUP($D192,'Overall Individual'!$B$2:$J$195,7,FALSE)),0,VLOOKUP($D192,'Overall Individual'!$B$2:$J$195,7,FALSE))</f>
        <v>0</v>
      </c>
      <c r="O192" s="188">
        <f>SUM(N192:N196)</f>
        <v>0</v>
      </c>
      <c r="P192" s="120">
        <f>IF(ISNA(VLOOKUP($D192,'Overall Individual'!$B$2:$J$195,8,FALSE)),0,VLOOKUP($D192,'Overall Individual'!$B$2:$J$195,8,FALSE))</f>
        <v>0</v>
      </c>
      <c r="Q192" s="176">
        <f>SUM(P192:P196)</f>
        <v>0</v>
      </c>
      <c r="R192" s="119">
        <f>IF(ISNA(VLOOKUP($D192,'Overall Individual'!$B$2:$J$195,9,FALSE)),0,VLOOKUP($D192,'Overall Individual'!$B$2:$J$195,9,FALSE))</f>
        <v>0</v>
      </c>
      <c r="S192" s="176">
        <f>SUM(R192:R196)</f>
        <v>0</v>
      </c>
      <c r="T192" s="121">
        <f>IF(ISNA(VLOOKUP($D192,'Overall Individual'!$B$2:$K$195,10,FALSE)),0,VLOOKUP($D192,'Overall Individual'!$B$2:$K$195,10,FALSE))</f>
        <v>0</v>
      </c>
      <c r="U192" s="176">
        <f>SUM(T192:T196)</f>
        <v>0</v>
      </c>
      <c r="V192" s="120">
        <f>IF(ISNA(VLOOKUP($D192,'Overall Individual'!$B$2:$L$195,11,FALSE)),0,VLOOKUP($D192,'Overall Individual'!$B$2:$L$195,11,FALSE))</f>
        <v>0</v>
      </c>
      <c r="W192" s="176">
        <f>SUM(V192:V196)</f>
        <v>0</v>
      </c>
      <c r="X192" s="120">
        <f>IF(ISNA(VLOOKUP($D192,'Overall Individual'!$B$2:$M$195,12,FALSE)),0,VLOOKUP($D192,'Overall Individual'!$B$2:$M$195,12,FALSE))</f>
        <v>0</v>
      </c>
      <c r="Y192" s="176">
        <f>SUM(X192:X196)</f>
        <v>0</v>
      </c>
      <c r="Z192" s="120">
        <f>IF(ISNA(VLOOKUP($D192,'Overall Individual'!$B$2:$N$195,13,FALSE)),0,VLOOKUP($D192,'Overall Individual'!$B$2:$N$195,13,FALSE))</f>
        <v>0</v>
      </c>
      <c r="AA192" s="176">
        <f>SUM(Z192:Z196)</f>
        <v>0</v>
      </c>
      <c r="AC192" s="123"/>
      <c r="AD192" s="123"/>
      <c r="AE192" s="123"/>
    </row>
    <row r="193" spans="1:31" ht="12.75" customHeight="1">
      <c r="A193" s="173"/>
      <c r="B193" s="180"/>
      <c r="C193" s="180"/>
      <c r="D193" s="143" t="s">
        <v>100</v>
      </c>
      <c r="E193" s="118">
        <f>VLOOKUP(D193,Runners!A$1:B$158,2,FALSE)</f>
        <v>230000</v>
      </c>
      <c r="F193" s="183"/>
      <c r="G193" s="186"/>
      <c r="H193" s="128">
        <f>IF(ISNA(VLOOKUP($D193,'Overall Individual'!$B$2:$J$195,4,FALSE)),0,VLOOKUP($D193,'Overall Individual'!$B$2:$J$195,4,FALSE))</f>
        <v>91</v>
      </c>
      <c r="I193" s="177"/>
      <c r="J193" s="124">
        <f>IF(ISNA(VLOOKUP($D193,'Overall Individual'!$B$2:$J$195,5,FALSE)),0,VLOOKUP($D193,'Overall Individual'!$B$2:$J$195,5,FALSE))</f>
        <v>0</v>
      </c>
      <c r="K193" s="177"/>
      <c r="L193" s="124">
        <f>IF(ISNA(VLOOKUP($D193,'Overall Individual'!$B$2:$J$195,6,FALSE)),0,VLOOKUP($D193,'Overall Individual'!$B$2:$J$195,6,FALSE))</f>
        <v>0</v>
      </c>
      <c r="M193" s="177"/>
      <c r="N193" s="125">
        <f>IF(ISNA(VLOOKUP($D193,'Overall Individual'!$B$2:$J$195,7,FALSE)),0,VLOOKUP($D193,'Overall Individual'!$B$2:$J$195,7,FALSE))</f>
        <v>0</v>
      </c>
      <c r="O193" s="189"/>
      <c r="P193" s="126">
        <f>IF(ISNA(VLOOKUP($D193,'Overall Individual'!$B$2:$J$195,8,FALSE)),0,VLOOKUP($D193,'Overall Individual'!$B$2:$J$195,8,FALSE))</f>
        <v>0</v>
      </c>
      <c r="Q193" s="177"/>
      <c r="R193" s="127">
        <f>IF(ISNA(VLOOKUP($D193,'Overall Individual'!$B$2:$J$195,9,FALSE)),0,VLOOKUP($D193,'Overall Individual'!$B$2:$J$195,9,FALSE))</f>
        <v>0</v>
      </c>
      <c r="S193" s="177"/>
      <c r="T193" s="128">
        <f>IF(ISNA(VLOOKUP($D193,'Overall Individual'!$B$2:$K$195,10,FALSE)),0,VLOOKUP($D193,'Overall Individual'!$B$2:$K$195,10,FALSE))</f>
        <v>0</v>
      </c>
      <c r="U193" s="177"/>
      <c r="V193" s="124">
        <f>IF(ISNA(VLOOKUP($D193,'Overall Individual'!$B$2:$L$195,11,FALSE)),0,VLOOKUP($D193,'Overall Individual'!$B$2:$L$195,11,FALSE))</f>
        <v>0</v>
      </c>
      <c r="W193" s="177"/>
      <c r="X193" s="124">
        <f>IF(ISNA(VLOOKUP($D193,'Overall Individual'!$B$2:$M$195,12,FALSE)),0,VLOOKUP($D193,'Overall Individual'!$B$2:$M$195,12,FALSE))</f>
        <v>0</v>
      </c>
      <c r="Y193" s="177"/>
      <c r="Z193" s="124">
        <f>IF(ISNA(VLOOKUP($D193,'Overall Individual'!$B$2:$N$195,13,FALSE)),0,VLOOKUP($D193,'Overall Individual'!$B$2:$N$195,13,FALSE))</f>
        <v>0</v>
      </c>
      <c r="AA193" s="177"/>
      <c r="AC193" s="123"/>
      <c r="AD193" s="123"/>
      <c r="AE193" s="123"/>
    </row>
    <row r="194" spans="1:31" ht="12.75" customHeight="1">
      <c r="A194" s="173"/>
      <c r="B194" s="180"/>
      <c r="C194" s="180"/>
      <c r="D194" s="143" t="s">
        <v>3</v>
      </c>
      <c r="E194" s="118">
        <f>VLOOKUP(D194,Runners!A$1:B$158,2,FALSE)</f>
        <v>220000</v>
      </c>
      <c r="F194" s="183"/>
      <c r="G194" s="186"/>
      <c r="H194" s="128">
        <f>IF(ISNA(VLOOKUP($D194,'Overall Individual'!$B$2:$J$195,4,FALSE)),0,VLOOKUP($D194,'Overall Individual'!$B$2:$J$195,4,FALSE))</f>
        <v>96</v>
      </c>
      <c r="I194" s="177"/>
      <c r="J194" s="124">
        <f>IF(ISNA(VLOOKUP($D194,'Overall Individual'!$B$2:$J$195,5,FALSE)),0,VLOOKUP($D194,'Overall Individual'!$B$2:$J$195,5,FALSE))</f>
        <v>0</v>
      </c>
      <c r="K194" s="177"/>
      <c r="L194" s="124">
        <f>IF(ISNA(VLOOKUP($D194,'Overall Individual'!$B$2:$J$195,6,FALSE)),0,VLOOKUP($D194,'Overall Individual'!$B$2:$J$195,6,FALSE))</f>
        <v>0</v>
      </c>
      <c r="M194" s="177"/>
      <c r="N194" s="125">
        <f>IF(ISNA(VLOOKUP($D194,'Overall Individual'!$B$2:$J$195,7,FALSE)),0,VLOOKUP($D194,'Overall Individual'!$B$2:$J$195,7,FALSE))</f>
        <v>0</v>
      </c>
      <c r="O194" s="189"/>
      <c r="P194" s="126">
        <f>IF(ISNA(VLOOKUP($D194,'Overall Individual'!$B$2:$J$195,8,FALSE)),0,VLOOKUP($D194,'Overall Individual'!$B$2:$J$195,8,FALSE))</f>
        <v>0</v>
      </c>
      <c r="Q194" s="177"/>
      <c r="R194" s="127">
        <f>IF(ISNA(VLOOKUP($D194,'Overall Individual'!$B$2:$J$195,9,FALSE)),0,VLOOKUP($D194,'Overall Individual'!$B$2:$J$195,9,FALSE))</f>
        <v>0</v>
      </c>
      <c r="S194" s="177"/>
      <c r="T194" s="128">
        <f>IF(ISNA(VLOOKUP($D194,'Overall Individual'!$B$2:$K$195,10,FALSE)),0,VLOOKUP($D194,'Overall Individual'!$B$2:$K$195,10,FALSE))</f>
        <v>0</v>
      </c>
      <c r="U194" s="177"/>
      <c r="V194" s="124">
        <f>IF(ISNA(VLOOKUP($D194,'Overall Individual'!$B$2:$L$195,11,FALSE)),0,VLOOKUP($D194,'Overall Individual'!$B$2:$L$195,11,FALSE))</f>
        <v>0</v>
      </c>
      <c r="W194" s="177"/>
      <c r="X194" s="124">
        <f>IF(ISNA(VLOOKUP($D194,'Overall Individual'!$B$2:$M$195,12,FALSE)),0,VLOOKUP($D194,'Overall Individual'!$B$2:$M$195,12,FALSE))</f>
        <v>0</v>
      </c>
      <c r="Y194" s="177"/>
      <c r="Z194" s="124">
        <f>IF(ISNA(VLOOKUP($D194,'Overall Individual'!$B$2:$N$195,13,FALSE)),0,VLOOKUP($D194,'Overall Individual'!$B$2:$N$195,13,FALSE))</f>
        <v>0</v>
      </c>
      <c r="AA194" s="177"/>
      <c r="AC194" s="123"/>
      <c r="AD194" s="123"/>
      <c r="AE194" s="123"/>
    </row>
    <row r="195" spans="1:31" ht="12.75" customHeight="1">
      <c r="A195" s="173"/>
      <c r="B195" s="180"/>
      <c r="C195" s="180"/>
      <c r="D195" s="143" t="s">
        <v>180</v>
      </c>
      <c r="E195" s="118">
        <f>VLOOKUP(D195,Runners!A$1:B$158,2,FALSE)</f>
        <v>190000</v>
      </c>
      <c r="F195" s="183"/>
      <c r="G195" s="186"/>
      <c r="H195" s="128">
        <f>IF(ISNA(VLOOKUP($D195,'Overall Individual'!$B$2:$J$195,4,FALSE)),0,VLOOKUP($D195,'Overall Individual'!$B$2:$J$195,4,FALSE))</f>
        <v>83</v>
      </c>
      <c r="I195" s="177"/>
      <c r="J195" s="124">
        <f>IF(ISNA(VLOOKUP($D195,'Overall Individual'!$B$2:$J$195,5,FALSE)),0,VLOOKUP($D195,'Overall Individual'!$B$2:$J$195,5,FALSE))</f>
        <v>0</v>
      </c>
      <c r="K195" s="177"/>
      <c r="L195" s="124">
        <f>IF(ISNA(VLOOKUP($D195,'Overall Individual'!$B$2:$J$195,6,FALSE)),0,VLOOKUP($D195,'Overall Individual'!$B$2:$J$195,6,FALSE))</f>
        <v>0</v>
      </c>
      <c r="M195" s="177"/>
      <c r="N195" s="125">
        <f>IF(ISNA(VLOOKUP($D195,'Overall Individual'!$B$2:$J$195,7,FALSE)),0,VLOOKUP($D195,'Overall Individual'!$B$2:$J$195,7,FALSE))</f>
        <v>0</v>
      </c>
      <c r="O195" s="189"/>
      <c r="P195" s="126">
        <f>IF(ISNA(VLOOKUP($D195,'Overall Individual'!$B$2:$J$195,8,FALSE)),0,VLOOKUP($D195,'Overall Individual'!$B$2:$J$195,8,FALSE))</f>
        <v>0</v>
      </c>
      <c r="Q195" s="177"/>
      <c r="R195" s="127">
        <f>IF(ISNA(VLOOKUP($D195,'Overall Individual'!$B$2:$J$195,9,FALSE)),0,VLOOKUP($D195,'Overall Individual'!$B$2:$J$195,9,FALSE))</f>
        <v>0</v>
      </c>
      <c r="S195" s="177"/>
      <c r="T195" s="128">
        <f>IF(ISNA(VLOOKUP($D195,'Overall Individual'!$B$2:$K$195,10,FALSE)),0,VLOOKUP($D195,'Overall Individual'!$B$2:$K$195,10,FALSE))</f>
        <v>0</v>
      </c>
      <c r="U195" s="177"/>
      <c r="V195" s="124">
        <f>IF(ISNA(VLOOKUP($D195,'Overall Individual'!$B$2:$L$195,11,FALSE)),0,VLOOKUP($D195,'Overall Individual'!$B$2:$L$195,11,FALSE))</f>
        <v>0</v>
      </c>
      <c r="W195" s="177"/>
      <c r="X195" s="124">
        <f>IF(ISNA(VLOOKUP($D195,'Overall Individual'!$B$2:$M$195,12,FALSE)),0,VLOOKUP($D195,'Overall Individual'!$B$2:$M$195,12,FALSE))</f>
        <v>0</v>
      </c>
      <c r="Y195" s="177"/>
      <c r="Z195" s="124">
        <f>IF(ISNA(VLOOKUP($D195,'Overall Individual'!$B$2:$N$195,13,FALSE)),0,VLOOKUP($D195,'Overall Individual'!$B$2:$N$195,13,FALSE))</f>
        <v>0</v>
      </c>
      <c r="AA195" s="177"/>
      <c r="AC195" s="123"/>
      <c r="AD195" s="123"/>
      <c r="AE195" s="123"/>
    </row>
    <row r="196" spans="1:31" ht="12.75" customHeight="1" thickBot="1">
      <c r="A196" s="173"/>
      <c r="B196" s="181"/>
      <c r="C196" s="181"/>
      <c r="D196" s="145" t="s">
        <v>8</v>
      </c>
      <c r="E196" s="118">
        <f>VLOOKUP(D196,Runners!A$1:B$158,2,FALSE)</f>
        <v>130000</v>
      </c>
      <c r="F196" s="184"/>
      <c r="G196" s="187"/>
      <c r="H196" s="135">
        <f>IF(ISNA(VLOOKUP($D196,'Overall Individual'!$B$2:$J$195,4,FALSE)),0,VLOOKUP($D196,'Overall Individual'!$B$2:$J$195,4,FALSE))</f>
        <v>0</v>
      </c>
      <c r="I196" s="178"/>
      <c r="J196" s="131">
        <f>IF(ISNA(VLOOKUP($D196,'Overall Individual'!$B$2:$J$195,5,FALSE)),0,VLOOKUP($D196,'Overall Individual'!$B$2:$J$195,5,FALSE))</f>
        <v>0</v>
      </c>
      <c r="K196" s="178"/>
      <c r="L196" s="131">
        <f>IF(ISNA(VLOOKUP($D196,'Overall Individual'!$B$2:$J$195,6,FALSE)),0,VLOOKUP($D196,'Overall Individual'!$B$2:$J$195,6,FALSE))</f>
        <v>0</v>
      </c>
      <c r="M196" s="178"/>
      <c r="N196" s="132">
        <f>IF(ISNA(VLOOKUP($D196,'Overall Individual'!$B$2:$J$195,7,FALSE)),0,VLOOKUP($D196,'Overall Individual'!$B$2:$J$195,7,FALSE))</f>
        <v>0</v>
      </c>
      <c r="O196" s="190"/>
      <c r="P196" s="133">
        <f>IF(ISNA(VLOOKUP($D196,'Overall Individual'!$B$2:$J$195,8,FALSE)),0,VLOOKUP($D196,'Overall Individual'!$B$2:$J$195,8,FALSE))</f>
        <v>0</v>
      </c>
      <c r="Q196" s="178"/>
      <c r="R196" s="134">
        <f>IF(ISNA(VLOOKUP($D196,'Overall Individual'!$B$2:$J$195,9,FALSE)),0,VLOOKUP($D196,'Overall Individual'!$B$2:$J$195,9,FALSE))</f>
        <v>0</v>
      </c>
      <c r="S196" s="178"/>
      <c r="T196" s="135">
        <f>IF(ISNA(VLOOKUP($D196,'Overall Individual'!$B$2:$K$195,10,FALSE)),0,VLOOKUP($D196,'Overall Individual'!$B$2:$K$195,10,FALSE))</f>
        <v>0</v>
      </c>
      <c r="U196" s="178"/>
      <c r="V196" s="131">
        <f>IF(ISNA(VLOOKUP($D196,'Overall Individual'!$B$2:$L$195,11,FALSE)),0,VLOOKUP($D196,'Overall Individual'!$B$2:$L$195,11,FALSE))</f>
        <v>0</v>
      </c>
      <c r="W196" s="178"/>
      <c r="X196" s="131">
        <f>IF(ISNA(VLOOKUP($D196,'Overall Individual'!$B$2:$M$195,12,FALSE)),0,VLOOKUP($D196,'Overall Individual'!$B$2:$M$195,12,FALSE))</f>
        <v>0</v>
      </c>
      <c r="Y196" s="178"/>
      <c r="Z196" s="131">
        <f>IF(ISNA(VLOOKUP($D196,'Overall Individual'!$B$2:$N$195,13,FALSE)),0,VLOOKUP($D196,'Overall Individual'!$B$2:$N$195,13,FALSE))</f>
        <v>0</v>
      </c>
      <c r="AA196" s="178"/>
      <c r="AC196" s="123"/>
      <c r="AD196" s="123"/>
      <c r="AE196" s="123"/>
    </row>
    <row r="197" spans="1:31" ht="12.75" customHeight="1" thickTop="1">
      <c r="A197" s="173">
        <v>40</v>
      </c>
      <c r="B197" s="179" t="s">
        <v>261</v>
      </c>
      <c r="C197" s="179" t="s">
        <v>11</v>
      </c>
      <c r="D197" s="143" t="s">
        <v>12</v>
      </c>
      <c r="E197" s="118">
        <f>VLOOKUP(D197,Runners!A$1:B$158,2,FALSE)</f>
        <v>250000</v>
      </c>
      <c r="F197" s="182">
        <f>SUM(E197:E201)</f>
        <v>1000000</v>
      </c>
      <c r="G197" s="185">
        <v>3</v>
      </c>
      <c r="H197" s="121">
        <f>IF(ISNA(VLOOKUP($D197,'Overall Individual'!$B$2:$J$195,4,FALSE)),0,VLOOKUP($D197,'Overall Individual'!$B$2:$J$195,4,FALSE))</f>
        <v>97</v>
      </c>
      <c r="I197" s="176">
        <f>SUM(H197:H201)</f>
        <v>315</v>
      </c>
      <c r="J197" s="120">
        <f>IF(ISNA(VLOOKUP($D197,'Overall Individual'!$B$2:$J$195,5,FALSE)),0,VLOOKUP($D197,'Overall Individual'!$B$2:$J$195,5,FALSE))</f>
        <v>0</v>
      </c>
      <c r="K197" s="176">
        <f>SUM(J197:J201)</f>
        <v>0</v>
      </c>
      <c r="L197" s="120">
        <f>IF(ISNA(VLOOKUP($D197,'Overall Individual'!$B$2:$J$195,6,FALSE)),0,VLOOKUP($D197,'Overall Individual'!$B$2:$J$195,6,FALSE))</f>
        <v>0</v>
      </c>
      <c r="M197" s="176">
        <f>SUM(L197:L201)</f>
        <v>0</v>
      </c>
      <c r="N197" s="137">
        <f>IF(ISNA(VLOOKUP($D197,'Overall Individual'!$B$2:$J$195,7,FALSE)),0,VLOOKUP($D197,'Overall Individual'!$B$2:$J$195,7,FALSE))</f>
        <v>0</v>
      </c>
      <c r="O197" s="188">
        <f>SUM(N197:N201)</f>
        <v>0</v>
      </c>
      <c r="P197" s="120">
        <f>IF(ISNA(VLOOKUP($D197,'Overall Individual'!$B$2:$J$195,8,FALSE)),0,VLOOKUP($D197,'Overall Individual'!$B$2:$J$195,8,FALSE))</f>
        <v>0</v>
      </c>
      <c r="Q197" s="176">
        <f>SUM(P197:P201)</f>
        <v>0</v>
      </c>
      <c r="R197" s="119">
        <f>IF(ISNA(VLOOKUP($D197,'Overall Individual'!$B$2:$J$195,9,FALSE)),0,VLOOKUP($D197,'Overall Individual'!$B$2:$J$195,9,FALSE))</f>
        <v>0</v>
      </c>
      <c r="S197" s="176">
        <f>SUM(R197:R201)</f>
        <v>0</v>
      </c>
      <c r="T197" s="121">
        <f>IF(ISNA(VLOOKUP($D197,'Overall Individual'!$B$2:$K$195,10,FALSE)),0,VLOOKUP($D197,'Overall Individual'!$B$2:$K$195,10,FALSE))</f>
        <v>0</v>
      </c>
      <c r="U197" s="176">
        <f>SUM(T197:T201)</f>
        <v>0</v>
      </c>
      <c r="V197" s="120">
        <f>IF(ISNA(VLOOKUP($D197,'Overall Individual'!$B$2:$L$195,11,FALSE)),0,VLOOKUP($D197,'Overall Individual'!$B$2:$L$195,11,FALSE))</f>
        <v>0</v>
      </c>
      <c r="W197" s="176">
        <f>SUM(V197:V201)</f>
        <v>0</v>
      </c>
      <c r="X197" s="120">
        <f>IF(ISNA(VLOOKUP($D197,'Overall Individual'!$B$2:$M$195,12,FALSE)),0,VLOOKUP($D197,'Overall Individual'!$B$2:$M$195,12,FALSE))</f>
        <v>0</v>
      </c>
      <c r="Y197" s="176">
        <f>SUM(X197:X201)</f>
        <v>0</v>
      </c>
      <c r="Z197" s="120">
        <f>IF(ISNA(VLOOKUP($D197,'Overall Individual'!$B$2:$N$195,13,FALSE)),0,VLOOKUP($D197,'Overall Individual'!$B$2:$N$195,13,FALSE))</f>
        <v>0</v>
      </c>
      <c r="AA197" s="176">
        <f>SUM(Z197:Z201)</f>
        <v>0</v>
      </c>
      <c r="AC197" s="123"/>
      <c r="AD197" s="123"/>
      <c r="AE197" s="123"/>
    </row>
    <row r="198" spans="1:31" ht="12.75" customHeight="1">
      <c r="A198" s="173"/>
      <c r="B198" s="180"/>
      <c r="C198" s="180"/>
      <c r="D198" s="143" t="s">
        <v>137</v>
      </c>
      <c r="E198" s="118">
        <f>VLOOKUP(D198,Runners!A$1:B$158,2,FALSE)</f>
        <v>220000</v>
      </c>
      <c r="F198" s="183"/>
      <c r="G198" s="186"/>
      <c r="H198" s="128">
        <f>IF(ISNA(VLOOKUP($D198,'Overall Individual'!$B$2:$J$195,4,FALSE)),0,VLOOKUP($D198,'Overall Individual'!$B$2:$J$195,4,FALSE))</f>
        <v>82</v>
      </c>
      <c r="I198" s="177"/>
      <c r="J198" s="124">
        <f>IF(ISNA(VLOOKUP($D198,'Overall Individual'!$B$2:$J$195,5,FALSE)),0,VLOOKUP($D198,'Overall Individual'!$B$2:$J$195,5,FALSE))</f>
        <v>0</v>
      </c>
      <c r="K198" s="177"/>
      <c r="L198" s="124">
        <f>IF(ISNA(VLOOKUP($D198,'Overall Individual'!$B$2:$J$195,6,FALSE)),0,VLOOKUP($D198,'Overall Individual'!$B$2:$J$195,6,FALSE))</f>
        <v>0</v>
      </c>
      <c r="M198" s="177"/>
      <c r="N198" s="125">
        <f>IF(ISNA(VLOOKUP($D198,'Overall Individual'!$B$2:$J$195,7,FALSE)),0,VLOOKUP($D198,'Overall Individual'!$B$2:$J$195,7,FALSE))</f>
        <v>0</v>
      </c>
      <c r="O198" s="189"/>
      <c r="P198" s="126">
        <f>IF(ISNA(VLOOKUP($D198,'Overall Individual'!$B$2:$J$195,8,FALSE)),0,VLOOKUP($D198,'Overall Individual'!$B$2:$J$195,8,FALSE))</f>
        <v>0</v>
      </c>
      <c r="Q198" s="177"/>
      <c r="R198" s="127">
        <f>IF(ISNA(VLOOKUP($D198,'Overall Individual'!$B$2:$J$195,9,FALSE)),0,VLOOKUP($D198,'Overall Individual'!$B$2:$J$195,9,FALSE))</f>
        <v>0</v>
      </c>
      <c r="S198" s="177"/>
      <c r="T198" s="128">
        <f>IF(ISNA(VLOOKUP($D198,'Overall Individual'!$B$2:$K$195,10,FALSE)),0,VLOOKUP($D198,'Overall Individual'!$B$2:$K$195,10,FALSE))</f>
        <v>0</v>
      </c>
      <c r="U198" s="177"/>
      <c r="V198" s="124">
        <f>IF(ISNA(VLOOKUP($D198,'Overall Individual'!$B$2:$L$195,11,FALSE)),0,VLOOKUP($D198,'Overall Individual'!$B$2:$L$195,11,FALSE))</f>
        <v>0</v>
      </c>
      <c r="W198" s="177"/>
      <c r="X198" s="124">
        <f>IF(ISNA(VLOOKUP($D198,'Overall Individual'!$B$2:$M$195,12,FALSE)),0,VLOOKUP($D198,'Overall Individual'!$B$2:$M$195,12,FALSE))</f>
        <v>0</v>
      </c>
      <c r="Y198" s="177"/>
      <c r="Z198" s="124">
        <f>IF(ISNA(VLOOKUP($D198,'Overall Individual'!$B$2:$N$195,13,FALSE)),0,VLOOKUP($D198,'Overall Individual'!$B$2:$N$195,13,FALSE))</f>
        <v>0</v>
      </c>
      <c r="AA198" s="177"/>
      <c r="AC198" s="123"/>
      <c r="AD198" s="123"/>
      <c r="AE198" s="123"/>
    </row>
    <row r="199" spans="1:31" ht="12.75" customHeight="1">
      <c r="A199" s="173"/>
      <c r="B199" s="180"/>
      <c r="C199" s="180"/>
      <c r="D199" s="143" t="s">
        <v>120</v>
      </c>
      <c r="E199" s="118">
        <f>VLOOKUP(D199,Runners!A$1:B$158,2,FALSE)</f>
        <v>210000</v>
      </c>
      <c r="F199" s="183"/>
      <c r="G199" s="186"/>
      <c r="H199" s="128">
        <f>IF(ISNA(VLOOKUP($D199,'Overall Individual'!$B$2:$J$195,4,FALSE)),0,VLOOKUP($D199,'Overall Individual'!$B$2:$J$195,4,FALSE))</f>
        <v>99</v>
      </c>
      <c r="I199" s="177"/>
      <c r="J199" s="124">
        <f>IF(ISNA(VLOOKUP($D199,'Overall Individual'!$B$2:$J$195,5,FALSE)),0,VLOOKUP($D199,'Overall Individual'!$B$2:$J$195,5,FALSE))</f>
        <v>0</v>
      </c>
      <c r="K199" s="177"/>
      <c r="L199" s="124">
        <f>IF(ISNA(VLOOKUP($D199,'Overall Individual'!$B$2:$J$195,6,FALSE)),0,VLOOKUP($D199,'Overall Individual'!$B$2:$J$195,6,FALSE))</f>
        <v>0</v>
      </c>
      <c r="M199" s="177"/>
      <c r="N199" s="125">
        <f>IF(ISNA(VLOOKUP($D199,'Overall Individual'!$B$2:$J$195,7,FALSE)),0,VLOOKUP($D199,'Overall Individual'!$B$2:$J$195,7,FALSE))</f>
        <v>0</v>
      </c>
      <c r="O199" s="189"/>
      <c r="P199" s="126">
        <f>IF(ISNA(VLOOKUP($D199,'Overall Individual'!$B$2:$J$195,8,FALSE)),0,VLOOKUP($D199,'Overall Individual'!$B$2:$J$195,8,FALSE))</f>
        <v>0</v>
      </c>
      <c r="Q199" s="177"/>
      <c r="R199" s="127">
        <f>IF(ISNA(VLOOKUP($D199,'Overall Individual'!$B$2:$J$195,9,FALSE)),0,VLOOKUP($D199,'Overall Individual'!$B$2:$J$195,9,FALSE))</f>
        <v>0</v>
      </c>
      <c r="S199" s="177"/>
      <c r="T199" s="128">
        <f>IF(ISNA(VLOOKUP($D199,'Overall Individual'!$B$2:$K$195,10,FALSE)),0,VLOOKUP($D199,'Overall Individual'!$B$2:$K$195,10,FALSE))</f>
        <v>0</v>
      </c>
      <c r="U199" s="177"/>
      <c r="V199" s="124">
        <f>IF(ISNA(VLOOKUP($D199,'Overall Individual'!$B$2:$L$195,11,FALSE)),0,VLOOKUP($D199,'Overall Individual'!$B$2:$L$195,11,FALSE))</f>
        <v>0</v>
      </c>
      <c r="W199" s="177"/>
      <c r="X199" s="124">
        <f>IF(ISNA(VLOOKUP($D199,'Overall Individual'!$B$2:$M$195,12,FALSE)),0,VLOOKUP($D199,'Overall Individual'!$B$2:$M$195,12,FALSE))</f>
        <v>0</v>
      </c>
      <c r="Y199" s="177"/>
      <c r="Z199" s="124">
        <f>IF(ISNA(VLOOKUP($D199,'Overall Individual'!$B$2:$N$195,13,FALSE)),0,VLOOKUP($D199,'Overall Individual'!$B$2:$N$195,13,FALSE))</f>
        <v>0</v>
      </c>
      <c r="AA199" s="177"/>
      <c r="AC199" s="123"/>
      <c r="AD199" s="123"/>
      <c r="AE199" s="123"/>
    </row>
    <row r="200" spans="1:31" ht="12.75" customHeight="1">
      <c r="A200" s="173"/>
      <c r="B200" s="180"/>
      <c r="C200" s="180"/>
      <c r="D200" s="143" t="s">
        <v>5</v>
      </c>
      <c r="E200" s="118">
        <f>VLOOKUP(D200,Runners!A$1:B$158,2,FALSE)</f>
        <v>190000</v>
      </c>
      <c r="F200" s="183"/>
      <c r="G200" s="186"/>
      <c r="H200" s="128">
        <f>IF(ISNA(VLOOKUP($D200,'Overall Individual'!$B$2:$J$195,4,FALSE)),0,VLOOKUP($D200,'Overall Individual'!$B$2:$J$195,4,FALSE))</f>
        <v>37</v>
      </c>
      <c r="I200" s="177"/>
      <c r="J200" s="124">
        <f>IF(ISNA(VLOOKUP($D200,'Overall Individual'!$B$2:$J$195,5,FALSE)),0,VLOOKUP($D200,'Overall Individual'!$B$2:$J$195,5,FALSE))</f>
        <v>0</v>
      </c>
      <c r="K200" s="177"/>
      <c r="L200" s="124">
        <f>IF(ISNA(VLOOKUP($D200,'Overall Individual'!$B$2:$J$195,6,FALSE)),0,VLOOKUP($D200,'Overall Individual'!$B$2:$J$195,6,FALSE))</f>
        <v>0</v>
      </c>
      <c r="M200" s="177"/>
      <c r="N200" s="125">
        <f>IF(ISNA(VLOOKUP($D200,'Overall Individual'!$B$2:$J$195,7,FALSE)),0,VLOOKUP($D200,'Overall Individual'!$B$2:$J$195,7,FALSE))</f>
        <v>0</v>
      </c>
      <c r="O200" s="189"/>
      <c r="P200" s="126">
        <f>IF(ISNA(VLOOKUP($D200,'Overall Individual'!$B$2:$J$195,8,FALSE)),0,VLOOKUP($D200,'Overall Individual'!$B$2:$J$195,8,FALSE))</f>
        <v>0</v>
      </c>
      <c r="Q200" s="177"/>
      <c r="R200" s="127">
        <f>IF(ISNA(VLOOKUP($D200,'Overall Individual'!$B$2:$J$195,9,FALSE)),0,VLOOKUP($D200,'Overall Individual'!$B$2:$J$195,9,FALSE))</f>
        <v>0</v>
      </c>
      <c r="S200" s="177"/>
      <c r="T200" s="128">
        <f>IF(ISNA(VLOOKUP($D200,'Overall Individual'!$B$2:$K$195,10,FALSE)),0,VLOOKUP($D200,'Overall Individual'!$B$2:$K$195,10,FALSE))</f>
        <v>0</v>
      </c>
      <c r="U200" s="177"/>
      <c r="V200" s="124">
        <f>IF(ISNA(VLOOKUP($D200,'Overall Individual'!$B$2:$L$195,11,FALSE)),0,VLOOKUP($D200,'Overall Individual'!$B$2:$L$195,11,FALSE))</f>
        <v>0</v>
      </c>
      <c r="W200" s="177"/>
      <c r="X200" s="124">
        <f>IF(ISNA(VLOOKUP($D200,'Overall Individual'!$B$2:$M$195,12,FALSE)),0,VLOOKUP($D200,'Overall Individual'!$B$2:$M$195,12,FALSE))</f>
        <v>0</v>
      </c>
      <c r="Y200" s="177"/>
      <c r="Z200" s="124">
        <f>IF(ISNA(VLOOKUP($D200,'Overall Individual'!$B$2:$N$195,13,FALSE)),0,VLOOKUP($D200,'Overall Individual'!$B$2:$N$195,13,FALSE))</f>
        <v>0</v>
      </c>
      <c r="AA200" s="177"/>
      <c r="AC200" s="123"/>
      <c r="AD200" s="123"/>
      <c r="AE200" s="123"/>
    </row>
    <row r="201" spans="1:31" ht="12.75" customHeight="1" thickBot="1">
      <c r="A201" s="173"/>
      <c r="B201" s="181"/>
      <c r="C201" s="181"/>
      <c r="D201" s="144" t="s">
        <v>8</v>
      </c>
      <c r="E201" s="118">
        <f>VLOOKUP(D201,Runners!A$1:B$158,2,FALSE)</f>
        <v>130000</v>
      </c>
      <c r="F201" s="184"/>
      <c r="G201" s="187"/>
      <c r="H201" s="135">
        <f>IF(ISNA(VLOOKUP($D201,'Overall Individual'!$B$2:$J$195,4,FALSE)),0,VLOOKUP($D201,'Overall Individual'!$B$2:$J$195,4,FALSE))</f>
        <v>0</v>
      </c>
      <c r="I201" s="178"/>
      <c r="J201" s="131">
        <f>IF(ISNA(VLOOKUP($D201,'Overall Individual'!$B$2:$J$195,5,FALSE)),0,VLOOKUP($D201,'Overall Individual'!$B$2:$J$195,5,FALSE))</f>
        <v>0</v>
      </c>
      <c r="K201" s="178"/>
      <c r="L201" s="131">
        <f>IF(ISNA(VLOOKUP($D201,'Overall Individual'!$B$2:$J$195,6,FALSE)),0,VLOOKUP($D201,'Overall Individual'!$B$2:$J$195,6,FALSE))</f>
        <v>0</v>
      </c>
      <c r="M201" s="178"/>
      <c r="N201" s="132">
        <f>IF(ISNA(VLOOKUP($D201,'Overall Individual'!$B$2:$J$195,7,FALSE)),0,VLOOKUP($D201,'Overall Individual'!$B$2:$J$195,7,FALSE))</f>
        <v>0</v>
      </c>
      <c r="O201" s="190"/>
      <c r="P201" s="133">
        <f>IF(ISNA(VLOOKUP($D201,'Overall Individual'!$B$2:$J$195,8,FALSE)),0,VLOOKUP($D201,'Overall Individual'!$B$2:$J$195,8,FALSE))</f>
        <v>0</v>
      </c>
      <c r="Q201" s="178"/>
      <c r="R201" s="134">
        <f>IF(ISNA(VLOOKUP($D201,'Overall Individual'!$B$2:$J$195,9,FALSE)),0,VLOOKUP($D201,'Overall Individual'!$B$2:$J$195,9,FALSE))</f>
        <v>0</v>
      </c>
      <c r="S201" s="178"/>
      <c r="T201" s="135">
        <f>IF(ISNA(VLOOKUP($D201,'Overall Individual'!$B$2:$K$195,10,FALSE)),0,VLOOKUP($D201,'Overall Individual'!$B$2:$K$195,10,FALSE))</f>
        <v>0</v>
      </c>
      <c r="U201" s="178"/>
      <c r="V201" s="131">
        <f>IF(ISNA(VLOOKUP($D201,'Overall Individual'!$B$2:$L$195,11,FALSE)),0,VLOOKUP($D201,'Overall Individual'!$B$2:$L$195,11,FALSE))</f>
        <v>0</v>
      </c>
      <c r="W201" s="178"/>
      <c r="X201" s="131">
        <f>IF(ISNA(VLOOKUP($D201,'Overall Individual'!$B$2:$M$195,12,FALSE)),0,VLOOKUP($D201,'Overall Individual'!$B$2:$M$195,12,FALSE))</f>
        <v>0</v>
      </c>
      <c r="Y201" s="178"/>
      <c r="Z201" s="131">
        <f>IF(ISNA(VLOOKUP($D201,'Overall Individual'!$B$2:$N$195,13,FALSE)),0,VLOOKUP($D201,'Overall Individual'!$B$2:$N$195,13,FALSE))</f>
        <v>0</v>
      </c>
      <c r="AA201" s="178"/>
      <c r="AC201" s="123"/>
      <c r="AD201" s="123"/>
      <c r="AE201" s="123"/>
    </row>
    <row r="202" spans="1:31" ht="12.75" customHeight="1" thickTop="1">
      <c r="A202" s="173">
        <v>41</v>
      </c>
      <c r="B202" s="179" t="s">
        <v>262</v>
      </c>
      <c r="C202" s="179" t="s">
        <v>8</v>
      </c>
      <c r="D202" s="143" t="s">
        <v>4</v>
      </c>
      <c r="E202" s="118">
        <f>VLOOKUP(D202,Runners!A$1:B$158,2,FALSE)</f>
        <v>250000</v>
      </c>
      <c r="F202" s="182">
        <f>SUM(E202:E206)</f>
        <v>1000000</v>
      </c>
      <c r="G202" s="185">
        <v>3</v>
      </c>
      <c r="H202" s="121">
        <f>IF(ISNA(VLOOKUP($D202,'Overall Individual'!$B$2:$J$195,4,FALSE)),0,VLOOKUP($D202,'Overall Individual'!$B$2:$J$195,4,FALSE))</f>
        <v>98</v>
      </c>
      <c r="I202" s="176">
        <f>SUM(H202:H206)</f>
        <v>353</v>
      </c>
      <c r="J202" s="120">
        <f>IF(ISNA(VLOOKUP($D202,'Overall Individual'!$B$2:$J$195,5,FALSE)),0,VLOOKUP($D202,'Overall Individual'!$B$2:$J$195,5,FALSE))</f>
        <v>0</v>
      </c>
      <c r="K202" s="176">
        <f>SUM(J202:J206)</f>
        <v>0</v>
      </c>
      <c r="L202" s="120">
        <f>IF(ISNA(VLOOKUP($D202,'Overall Individual'!$B$2:$J$195,6,FALSE)),0,VLOOKUP($D202,'Overall Individual'!$B$2:$J$195,6,FALSE))</f>
        <v>0</v>
      </c>
      <c r="M202" s="176">
        <f>SUM(L202:L206)</f>
        <v>0</v>
      </c>
      <c r="N202" s="137">
        <f>IF(ISNA(VLOOKUP($D202,'Overall Individual'!$B$2:$J$195,7,FALSE)),0,VLOOKUP($D202,'Overall Individual'!$B$2:$J$195,7,FALSE))</f>
        <v>0</v>
      </c>
      <c r="O202" s="188">
        <f>SUM(N202:N206)</f>
        <v>0</v>
      </c>
      <c r="P202" s="120">
        <f>IF(ISNA(VLOOKUP($D202,'Overall Individual'!$B$2:$J$195,8,FALSE)),0,VLOOKUP($D202,'Overall Individual'!$B$2:$J$195,8,FALSE))</f>
        <v>0</v>
      </c>
      <c r="Q202" s="176">
        <f>SUM(P202:P206)</f>
        <v>0</v>
      </c>
      <c r="R202" s="119">
        <f>IF(ISNA(VLOOKUP($D202,'Overall Individual'!$B$2:$J$195,9,FALSE)),0,VLOOKUP($D202,'Overall Individual'!$B$2:$J$195,9,FALSE))</f>
        <v>0</v>
      </c>
      <c r="S202" s="176">
        <f>SUM(R202:R206)</f>
        <v>0</v>
      </c>
      <c r="T202" s="121">
        <f>IF(ISNA(VLOOKUP($D202,'Overall Individual'!$B$2:$K$195,10,FALSE)),0,VLOOKUP($D202,'Overall Individual'!$B$2:$K$195,10,FALSE))</f>
        <v>0</v>
      </c>
      <c r="U202" s="176">
        <f>SUM(T202:T206)</f>
        <v>0</v>
      </c>
      <c r="V202" s="120">
        <f>IF(ISNA(VLOOKUP($D202,'Overall Individual'!$B$2:$L$195,11,FALSE)),0,VLOOKUP($D202,'Overall Individual'!$B$2:$L$195,11,FALSE))</f>
        <v>0</v>
      </c>
      <c r="W202" s="176">
        <f>SUM(V202:V206)</f>
        <v>0</v>
      </c>
      <c r="X202" s="120">
        <f>IF(ISNA(VLOOKUP($D202,'Overall Individual'!$B$2:$M$195,12,FALSE)),0,VLOOKUP($D202,'Overall Individual'!$B$2:$M$195,12,FALSE))</f>
        <v>0</v>
      </c>
      <c r="Y202" s="176">
        <f>SUM(X202:X206)</f>
        <v>0</v>
      </c>
      <c r="Z202" s="120">
        <f>IF(ISNA(VLOOKUP($D202,'Overall Individual'!$B$2:$N$195,13,FALSE)),0,VLOOKUP($D202,'Overall Individual'!$B$2:$N$195,13,FALSE))</f>
        <v>0</v>
      </c>
      <c r="AA202" s="176">
        <f>SUM(Z202:Z206)</f>
        <v>0</v>
      </c>
      <c r="AC202" s="123"/>
      <c r="AD202" s="123"/>
      <c r="AE202" s="123"/>
    </row>
    <row r="203" spans="1:31" ht="12.75" customHeight="1">
      <c r="A203" s="173"/>
      <c r="B203" s="180"/>
      <c r="C203" s="180"/>
      <c r="D203" s="143" t="s">
        <v>7</v>
      </c>
      <c r="E203" s="118">
        <f>VLOOKUP(D203,Runners!A$1:B$158,2,FALSE)</f>
        <v>240000</v>
      </c>
      <c r="F203" s="183"/>
      <c r="G203" s="186"/>
      <c r="H203" s="128">
        <f>IF(ISNA(VLOOKUP($D203,'Overall Individual'!$B$2:$J$195,4,FALSE)),0,VLOOKUP($D203,'Overall Individual'!$B$2:$J$195,4,FALSE))</f>
        <v>93</v>
      </c>
      <c r="I203" s="177"/>
      <c r="J203" s="124">
        <f>IF(ISNA(VLOOKUP($D203,'Overall Individual'!$B$2:$J$195,5,FALSE)),0,VLOOKUP($D203,'Overall Individual'!$B$2:$J$195,5,FALSE))</f>
        <v>0</v>
      </c>
      <c r="K203" s="177"/>
      <c r="L203" s="124">
        <f>IF(ISNA(VLOOKUP($D203,'Overall Individual'!$B$2:$J$195,6,FALSE)),0,VLOOKUP($D203,'Overall Individual'!$B$2:$J$195,6,FALSE))</f>
        <v>0</v>
      </c>
      <c r="M203" s="177"/>
      <c r="N203" s="125">
        <f>IF(ISNA(VLOOKUP($D203,'Overall Individual'!$B$2:$J$195,7,FALSE)),0,VLOOKUP($D203,'Overall Individual'!$B$2:$J$195,7,FALSE))</f>
        <v>0</v>
      </c>
      <c r="O203" s="189"/>
      <c r="P203" s="126">
        <f>IF(ISNA(VLOOKUP($D203,'Overall Individual'!$B$2:$J$195,8,FALSE)),0,VLOOKUP($D203,'Overall Individual'!$B$2:$J$195,8,FALSE))</f>
        <v>0</v>
      </c>
      <c r="Q203" s="177"/>
      <c r="R203" s="127">
        <f>IF(ISNA(VLOOKUP($D203,'Overall Individual'!$B$2:$J$195,9,FALSE)),0,VLOOKUP($D203,'Overall Individual'!$B$2:$J$195,9,FALSE))</f>
        <v>0</v>
      </c>
      <c r="S203" s="177"/>
      <c r="T203" s="128">
        <f>IF(ISNA(VLOOKUP($D203,'Overall Individual'!$B$2:$K$195,10,FALSE)),0,VLOOKUP($D203,'Overall Individual'!$B$2:$K$195,10,FALSE))</f>
        <v>0</v>
      </c>
      <c r="U203" s="177"/>
      <c r="V203" s="124">
        <f>IF(ISNA(VLOOKUP($D203,'Overall Individual'!$B$2:$L$195,11,FALSE)),0,VLOOKUP($D203,'Overall Individual'!$B$2:$L$195,11,FALSE))</f>
        <v>0</v>
      </c>
      <c r="W203" s="177"/>
      <c r="X203" s="124">
        <f>IF(ISNA(VLOOKUP($D203,'Overall Individual'!$B$2:$M$195,12,FALSE)),0,VLOOKUP($D203,'Overall Individual'!$B$2:$M$195,12,FALSE))</f>
        <v>0</v>
      </c>
      <c r="Y203" s="177"/>
      <c r="Z203" s="124">
        <f>IF(ISNA(VLOOKUP($D203,'Overall Individual'!$B$2:$N$195,13,FALSE)),0,VLOOKUP($D203,'Overall Individual'!$B$2:$N$195,13,FALSE))</f>
        <v>0</v>
      </c>
      <c r="AA203" s="177"/>
      <c r="AC203" s="123"/>
      <c r="AD203" s="123"/>
      <c r="AE203" s="123"/>
    </row>
    <row r="204" spans="1:31" ht="12.75" customHeight="1">
      <c r="A204" s="173"/>
      <c r="B204" s="180"/>
      <c r="C204" s="180"/>
      <c r="D204" s="143" t="s">
        <v>66</v>
      </c>
      <c r="E204" s="118">
        <f>VLOOKUP(D204,Runners!A$1:B$158,2,FALSE)</f>
        <v>240000</v>
      </c>
      <c r="F204" s="183"/>
      <c r="G204" s="186"/>
      <c r="H204" s="128">
        <f>IF(ISNA(VLOOKUP($D204,'Overall Individual'!$B$2:$J$195,4,FALSE)),0,VLOOKUP($D204,'Overall Individual'!$B$2:$J$195,4,FALSE))</f>
        <v>100</v>
      </c>
      <c r="I204" s="177"/>
      <c r="J204" s="124">
        <f>IF(ISNA(VLOOKUP($D204,'Overall Individual'!$B$2:$J$195,5,FALSE)),0,VLOOKUP($D204,'Overall Individual'!$B$2:$J$195,5,FALSE))</f>
        <v>0</v>
      </c>
      <c r="K204" s="177"/>
      <c r="L204" s="124">
        <f>IF(ISNA(VLOOKUP($D204,'Overall Individual'!$B$2:$J$195,6,FALSE)),0,VLOOKUP($D204,'Overall Individual'!$B$2:$J$195,6,FALSE))</f>
        <v>0</v>
      </c>
      <c r="M204" s="177"/>
      <c r="N204" s="125">
        <f>IF(ISNA(VLOOKUP($D204,'Overall Individual'!$B$2:$J$195,7,FALSE)),0,VLOOKUP($D204,'Overall Individual'!$B$2:$J$195,7,FALSE))</f>
        <v>0</v>
      </c>
      <c r="O204" s="189"/>
      <c r="P204" s="126">
        <f>IF(ISNA(VLOOKUP($D204,'Overall Individual'!$B$2:$J$195,8,FALSE)),0,VLOOKUP($D204,'Overall Individual'!$B$2:$J$195,8,FALSE))</f>
        <v>0</v>
      </c>
      <c r="Q204" s="177"/>
      <c r="R204" s="127">
        <f>IF(ISNA(VLOOKUP($D204,'Overall Individual'!$B$2:$J$195,9,FALSE)),0,VLOOKUP($D204,'Overall Individual'!$B$2:$J$195,9,FALSE))</f>
        <v>0</v>
      </c>
      <c r="S204" s="177"/>
      <c r="T204" s="128">
        <f>IF(ISNA(VLOOKUP($D204,'Overall Individual'!$B$2:$K$195,10,FALSE)),0,VLOOKUP($D204,'Overall Individual'!$B$2:$K$195,10,FALSE))</f>
        <v>0</v>
      </c>
      <c r="U204" s="177"/>
      <c r="V204" s="124">
        <f>IF(ISNA(VLOOKUP($D204,'Overall Individual'!$B$2:$L$195,11,FALSE)),0,VLOOKUP($D204,'Overall Individual'!$B$2:$L$195,11,FALSE))</f>
        <v>0</v>
      </c>
      <c r="W204" s="177"/>
      <c r="X204" s="124">
        <f>IF(ISNA(VLOOKUP($D204,'Overall Individual'!$B$2:$M$195,12,FALSE)),0,VLOOKUP($D204,'Overall Individual'!$B$2:$M$195,12,FALSE))</f>
        <v>0</v>
      </c>
      <c r="Y204" s="177"/>
      <c r="Z204" s="124">
        <f>IF(ISNA(VLOOKUP($D204,'Overall Individual'!$B$2:$N$195,13,FALSE)),0,VLOOKUP($D204,'Overall Individual'!$B$2:$N$195,13,FALSE))</f>
        <v>0</v>
      </c>
      <c r="AA204" s="177"/>
      <c r="AC204" s="123"/>
      <c r="AD204" s="123"/>
      <c r="AE204" s="123"/>
    </row>
    <row r="205" spans="1:31" ht="12.75" customHeight="1">
      <c r="A205" s="173"/>
      <c r="B205" s="180"/>
      <c r="C205" s="180"/>
      <c r="D205" s="143" t="s">
        <v>195</v>
      </c>
      <c r="E205" s="118">
        <f>VLOOKUP(D205,Runners!A$1:B$158,2,FALSE)</f>
        <v>140000</v>
      </c>
      <c r="F205" s="183"/>
      <c r="G205" s="186"/>
      <c r="H205" s="128">
        <f>IF(ISNA(VLOOKUP($D205,'Overall Individual'!$B$2:$J$195,4,FALSE)),0,VLOOKUP($D205,'Overall Individual'!$B$2:$J$195,4,FALSE))</f>
        <v>0</v>
      </c>
      <c r="I205" s="177"/>
      <c r="J205" s="124">
        <f>IF(ISNA(VLOOKUP($D205,'Overall Individual'!$B$2:$J$195,5,FALSE)),0,VLOOKUP($D205,'Overall Individual'!$B$2:$J$195,5,FALSE))</f>
        <v>0</v>
      </c>
      <c r="K205" s="177"/>
      <c r="L205" s="124">
        <f>IF(ISNA(VLOOKUP($D205,'Overall Individual'!$B$2:$J$195,6,FALSE)),0,VLOOKUP($D205,'Overall Individual'!$B$2:$J$195,6,FALSE))</f>
        <v>0</v>
      </c>
      <c r="M205" s="177"/>
      <c r="N205" s="125">
        <f>IF(ISNA(VLOOKUP($D205,'Overall Individual'!$B$2:$J$195,7,FALSE)),0,VLOOKUP($D205,'Overall Individual'!$B$2:$J$195,7,FALSE))</f>
        <v>0</v>
      </c>
      <c r="O205" s="189"/>
      <c r="P205" s="126">
        <f>IF(ISNA(VLOOKUP($D205,'Overall Individual'!$B$2:$J$195,8,FALSE)),0,VLOOKUP($D205,'Overall Individual'!$B$2:$J$195,8,FALSE))</f>
        <v>0</v>
      </c>
      <c r="Q205" s="177"/>
      <c r="R205" s="127">
        <f>IF(ISNA(VLOOKUP($D205,'Overall Individual'!$B$2:$J$195,9,FALSE)),0,VLOOKUP($D205,'Overall Individual'!$B$2:$J$195,9,FALSE))</f>
        <v>0</v>
      </c>
      <c r="S205" s="177"/>
      <c r="T205" s="128">
        <f>IF(ISNA(VLOOKUP($D205,'Overall Individual'!$B$2:$K$195,10,FALSE)),0,VLOOKUP($D205,'Overall Individual'!$B$2:$K$195,10,FALSE))</f>
        <v>0</v>
      </c>
      <c r="U205" s="177"/>
      <c r="V205" s="124">
        <f>IF(ISNA(VLOOKUP($D205,'Overall Individual'!$B$2:$L$195,11,FALSE)),0,VLOOKUP($D205,'Overall Individual'!$B$2:$L$195,11,FALSE))</f>
        <v>0</v>
      </c>
      <c r="W205" s="177"/>
      <c r="X205" s="124">
        <f>IF(ISNA(VLOOKUP($D205,'Overall Individual'!$B$2:$M$195,12,FALSE)),0,VLOOKUP($D205,'Overall Individual'!$B$2:$M$195,12,FALSE))</f>
        <v>0</v>
      </c>
      <c r="Y205" s="177"/>
      <c r="Z205" s="124">
        <f>IF(ISNA(VLOOKUP($D205,'Overall Individual'!$B$2:$N$195,13,FALSE)),0,VLOOKUP($D205,'Overall Individual'!$B$2:$N$195,13,FALSE))</f>
        <v>0</v>
      </c>
      <c r="AA205" s="177"/>
      <c r="AC205" s="123"/>
      <c r="AD205" s="123"/>
      <c r="AE205" s="123"/>
    </row>
    <row r="206" spans="1:31" ht="12.75" customHeight="1" thickBot="1">
      <c r="A206" s="173"/>
      <c r="B206" s="181"/>
      <c r="C206" s="181"/>
      <c r="D206" s="144" t="s">
        <v>218</v>
      </c>
      <c r="E206" s="118">
        <f>VLOOKUP(D206,Runners!A$1:B$158,2,FALSE)</f>
        <v>130000</v>
      </c>
      <c r="F206" s="184"/>
      <c r="G206" s="187"/>
      <c r="H206" s="135">
        <f>IF(ISNA(VLOOKUP($D206,'Overall Individual'!$B$2:$J$195,4,FALSE)),0,VLOOKUP($D206,'Overall Individual'!$B$2:$J$195,4,FALSE))</f>
        <v>62</v>
      </c>
      <c r="I206" s="178"/>
      <c r="J206" s="131">
        <f>IF(ISNA(VLOOKUP($D206,'Overall Individual'!$B$2:$J$195,5,FALSE)),0,VLOOKUP($D206,'Overall Individual'!$B$2:$J$195,5,FALSE))</f>
        <v>0</v>
      </c>
      <c r="K206" s="178"/>
      <c r="L206" s="131">
        <f>IF(ISNA(VLOOKUP($D206,'Overall Individual'!$B$2:$J$195,6,FALSE)),0,VLOOKUP($D206,'Overall Individual'!$B$2:$J$195,6,FALSE))</f>
        <v>0</v>
      </c>
      <c r="M206" s="178"/>
      <c r="N206" s="132">
        <f>IF(ISNA(VLOOKUP($D206,'Overall Individual'!$B$2:$J$195,7,FALSE)),0,VLOOKUP($D206,'Overall Individual'!$B$2:$J$195,7,FALSE))</f>
        <v>0</v>
      </c>
      <c r="O206" s="190"/>
      <c r="P206" s="133">
        <f>IF(ISNA(VLOOKUP($D206,'Overall Individual'!$B$2:$J$195,8,FALSE)),0,VLOOKUP($D206,'Overall Individual'!$B$2:$J$195,8,FALSE))</f>
        <v>0</v>
      </c>
      <c r="Q206" s="178"/>
      <c r="R206" s="134">
        <f>IF(ISNA(VLOOKUP($D206,'Overall Individual'!$B$2:$J$195,9,FALSE)),0,VLOOKUP($D206,'Overall Individual'!$B$2:$J$195,9,FALSE))</f>
        <v>0</v>
      </c>
      <c r="S206" s="178"/>
      <c r="T206" s="135">
        <f>IF(ISNA(VLOOKUP($D206,'Overall Individual'!$B$2:$K$195,10,FALSE)),0,VLOOKUP($D206,'Overall Individual'!$B$2:$K$195,10,FALSE))</f>
        <v>0</v>
      </c>
      <c r="U206" s="178"/>
      <c r="V206" s="131">
        <f>IF(ISNA(VLOOKUP($D206,'Overall Individual'!$B$2:$L$195,11,FALSE)),0,VLOOKUP($D206,'Overall Individual'!$B$2:$L$195,11,FALSE))</f>
        <v>0</v>
      </c>
      <c r="W206" s="178"/>
      <c r="X206" s="131">
        <f>IF(ISNA(VLOOKUP($D206,'Overall Individual'!$B$2:$M$195,12,FALSE)),0,VLOOKUP($D206,'Overall Individual'!$B$2:$M$195,12,FALSE))</f>
        <v>0</v>
      </c>
      <c r="Y206" s="178"/>
      <c r="Z206" s="131">
        <f>IF(ISNA(VLOOKUP($D206,'Overall Individual'!$B$2:$N$195,13,FALSE)),0,VLOOKUP($D206,'Overall Individual'!$B$2:$N$195,13,FALSE))</f>
        <v>0</v>
      </c>
      <c r="AA206" s="178"/>
      <c r="AC206" s="123"/>
      <c r="AD206" s="123"/>
      <c r="AE206" s="123"/>
    </row>
    <row r="207" spans="1:31" ht="12.75" customHeight="1" thickTop="1">
      <c r="A207" s="173">
        <v>42</v>
      </c>
      <c r="B207" s="179" t="s">
        <v>263</v>
      </c>
      <c r="C207" s="179" t="s">
        <v>8</v>
      </c>
      <c r="D207" s="143" t="s">
        <v>96</v>
      </c>
      <c r="E207" s="118">
        <f>VLOOKUP(D207,Runners!A$1:B$158,2,FALSE)</f>
        <v>230000</v>
      </c>
      <c r="F207" s="182">
        <f>SUM(E207:E211)</f>
        <v>990000</v>
      </c>
      <c r="G207" s="185">
        <v>3</v>
      </c>
      <c r="H207" s="121">
        <f>IF(ISNA(VLOOKUP($D207,'Overall Individual'!$B$2:$J$195,4,FALSE)),0,VLOOKUP($D207,'Overall Individual'!$B$2:$J$195,4,FALSE))</f>
        <v>0</v>
      </c>
      <c r="I207" s="176">
        <f>SUM(H207:H211)</f>
        <v>370</v>
      </c>
      <c r="J207" s="120">
        <f>IF(ISNA(VLOOKUP($D207,'Overall Individual'!$B$2:$J$195,5,FALSE)),0,VLOOKUP($D207,'Overall Individual'!$B$2:$J$195,5,FALSE))</f>
        <v>0</v>
      </c>
      <c r="K207" s="176">
        <f>SUM(J207:J211)</f>
        <v>0</v>
      </c>
      <c r="L207" s="120">
        <f>IF(ISNA(VLOOKUP($D207,'Overall Individual'!$B$2:$J$195,6,FALSE)),0,VLOOKUP($D207,'Overall Individual'!$B$2:$J$195,6,FALSE))</f>
        <v>0</v>
      </c>
      <c r="M207" s="176">
        <f>SUM(L207:L211)</f>
        <v>0</v>
      </c>
      <c r="N207" s="137">
        <f>IF(ISNA(VLOOKUP($D207,'Overall Individual'!$B$2:$J$195,7,FALSE)),0,VLOOKUP($D207,'Overall Individual'!$B$2:$J$195,7,FALSE))</f>
        <v>0</v>
      </c>
      <c r="O207" s="188">
        <f>SUM(N207:N211)</f>
        <v>0</v>
      </c>
      <c r="P207" s="120">
        <f>IF(ISNA(VLOOKUP($D207,'Overall Individual'!$B$2:$J$195,8,FALSE)),0,VLOOKUP($D207,'Overall Individual'!$B$2:$J$195,8,FALSE))</f>
        <v>0</v>
      </c>
      <c r="Q207" s="176">
        <f>SUM(P207:P211)</f>
        <v>0</v>
      </c>
      <c r="R207" s="119">
        <f>IF(ISNA(VLOOKUP($D207,'Overall Individual'!$B$2:$J$195,9,FALSE)),0,VLOOKUP($D207,'Overall Individual'!$B$2:$J$195,9,FALSE))</f>
        <v>0</v>
      </c>
      <c r="S207" s="176">
        <f>SUM(R207:R211)</f>
        <v>0</v>
      </c>
      <c r="T207" s="121">
        <f>IF(ISNA(VLOOKUP($D207,'Overall Individual'!$B$2:$K$195,10,FALSE)),0,VLOOKUP($D207,'Overall Individual'!$B$2:$K$195,10,FALSE))</f>
        <v>0</v>
      </c>
      <c r="U207" s="176">
        <f>SUM(T207:T211)</f>
        <v>0</v>
      </c>
      <c r="V207" s="120">
        <f>IF(ISNA(VLOOKUP($D207,'Overall Individual'!$B$2:$L$195,11,FALSE)),0,VLOOKUP($D207,'Overall Individual'!$B$2:$L$195,11,FALSE))</f>
        <v>0</v>
      </c>
      <c r="W207" s="176">
        <f>SUM(V207:V211)</f>
        <v>0</v>
      </c>
      <c r="X207" s="120">
        <f>IF(ISNA(VLOOKUP($D207,'Overall Individual'!$B$2:$M$195,12,FALSE)),0,VLOOKUP($D207,'Overall Individual'!$B$2:$M$195,12,FALSE))</f>
        <v>0</v>
      </c>
      <c r="Y207" s="176">
        <f>SUM(X207:X211)</f>
        <v>0</v>
      </c>
      <c r="Z207" s="120">
        <f>IF(ISNA(VLOOKUP($D207,'Overall Individual'!$B$2:$N$195,13,FALSE)),0,VLOOKUP($D207,'Overall Individual'!$B$2:$N$195,13,FALSE))</f>
        <v>0</v>
      </c>
      <c r="AA207" s="176">
        <f>SUM(Z207:Z211)</f>
        <v>0</v>
      </c>
      <c r="AC207" s="123"/>
      <c r="AD207" s="123"/>
      <c r="AE207" s="123"/>
    </row>
    <row r="208" spans="1:31" ht="12.75" customHeight="1">
      <c r="A208" s="173"/>
      <c r="B208" s="180"/>
      <c r="C208" s="180"/>
      <c r="D208" s="143" t="s">
        <v>100</v>
      </c>
      <c r="E208" s="118">
        <f>VLOOKUP(D208,Runners!A$1:B$158,2,FALSE)</f>
        <v>230000</v>
      </c>
      <c r="F208" s="183"/>
      <c r="G208" s="186"/>
      <c r="H208" s="128">
        <f>IF(ISNA(VLOOKUP($D208,'Overall Individual'!$B$2:$J$195,4,FALSE)),0,VLOOKUP($D208,'Overall Individual'!$B$2:$J$195,4,FALSE))</f>
        <v>91</v>
      </c>
      <c r="I208" s="177"/>
      <c r="J208" s="124">
        <f>IF(ISNA(VLOOKUP($D208,'Overall Individual'!$B$2:$J$195,5,FALSE)),0,VLOOKUP($D208,'Overall Individual'!$B$2:$J$195,5,FALSE))</f>
        <v>0</v>
      </c>
      <c r="K208" s="177"/>
      <c r="L208" s="124">
        <f>IF(ISNA(VLOOKUP($D208,'Overall Individual'!$B$2:$J$195,6,FALSE)),0,VLOOKUP($D208,'Overall Individual'!$B$2:$J$195,6,FALSE))</f>
        <v>0</v>
      </c>
      <c r="M208" s="177"/>
      <c r="N208" s="125">
        <f>IF(ISNA(VLOOKUP($D208,'Overall Individual'!$B$2:$J$195,7,FALSE)),0,VLOOKUP($D208,'Overall Individual'!$B$2:$J$195,7,FALSE))</f>
        <v>0</v>
      </c>
      <c r="O208" s="189"/>
      <c r="P208" s="126">
        <f>IF(ISNA(VLOOKUP($D208,'Overall Individual'!$B$2:$J$195,8,FALSE)),0,VLOOKUP($D208,'Overall Individual'!$B$2:$J$195,8,FALSE))</f>
        <v>0</v>
      </c>
      <c r="Q208" s="177"/>
      <c r="R208" s="127">
        <f>IF(ISNA(VLOOKUP($D208,'Overall Individual'!$B$2:$J$195,9,FALSE)),0,VLOOKUP($D208,'Overall Individual'!$B$2:$J$195,9,FALSE))</f>
        <v>0</v>
      </c>
      <c r="S208" s="177"/>
      <c r="T208" s="128">
        <f>IF(ISNA(VLOOKUP($D208,'Overall Individual'!$B$2:$K$195,10,FALSE)),0,VLOOKUP($D208,'Overall Individual'!$B$2:$K$195,10,FALSE))</f>
        <v>0</v>
      </c>
      <c r="U208" s="177"/>
      <c r="V208" s="124">
        <f>IF(ISNA(VLOOKUP($D208,'Overall Individual'!$B$2:$L$195,11,FALSE)),0,VLOOKUP($D208,'Overall Individual'!$B$2:$L$195,11,FALSE))</f>
        <v>0</v>
      </c>
      <c r="W208" s="177"/>
      <c r="X208" s="124">
        <f>IF(ISNA(VLOOKUP($D208,'Overall Individual'!$B$2:$M$195,12,FALSE)),0,VLOOKUP($D208,'Overall Individual'!$B$2:$M$195,12,FALSE))</f>
        <v>0</v>
      </c>
      <c r="Y208" s="177"/>
      <c r="Z208" s="124">
        <f>IF(ISNA(VLOOKUP($D208,'Overall Individual'!$B$2:$N$195,13,FALSE)),0,VLOOKUP($D208,'Overall Individual'!$B$2:$N$195,13,FALSE))</f>
        <v>0</v>
      </c>
      <c r="AA208" s="177"/>
      <c r="AC208" s="123"/>
      <c r="AD208" s="123"/>
      <c r="AE208" s="123"/>
    </row>
    <row r="209" spans="1:31" ht="12.75" customHeight="1">
      <c r="A209" s="173"/>
      <c r="B209" s="180"/>
      <c r="C209" s="180"/>
      <c r="D209" s="143" t="s">
        <v>120</v>
      </c>
      <c r="E209" s="118">
        <f>VLOOKUP(D209,Runners!A$1:B$158,2,FALSE)</f>
        <v>210000</v>
      </c>
      <c r="F209" s="183"/>
      <c r="G209" s="186"/>
      <c r="H209" s="128">
        <f>IF(ISNA(VLOOKUP($D209,'Overall Individual'!$B$2:$J$195,4,FALSE)),0,VLOOKUP($D209,'Overall Individual'!$B$2:$J$195,4,FALSE))</f>
        <v>99</v>
      </c>
      <c r="I209" s="177"/>
      <c r="J209" s="124">
        <f>IF(ISNA(VLOOKUP($D209,'Overall Individual'!$B$2:$J$195,5,FALSE)),0,VLOOKUP($D209,'Overall Individual'!$B$2:$J$195,5,FALSE))</f>
        <v>0</v>
      </c>
      <c r="K209" s="177"/>
      <c r="L209" s="124">
        <f>IF(ISNA(VLOOKUP($D209,'Overall Individual'!$B$2:$J$195,6,FALSE)),0,VLOOKUP($D209,'Overall Individual'!$B$2:$J$195,6,FALSE))</f>
        <v>0</v>
      </c>
      <c r="M209" s="177"/>
      <c r="N209" s="125">
        <f>IF(ISNA(VLOOKUP($D209,'Overall Individual'!$B$2:$J$195,7,FALSE)),0,VLOOKUP($D209,'Overall Individual'!$B$2:$J$195,7,FALSE))</f>
        <v>0</v>
      </c>
      <c r="O209" s="189"/>
      <c r="P209" s="126">
        <f>IF(ISNA(VLOOKUP($D209,'Overall Individual'!$B$2:$J$195,8,FALSE)),0,VLOOKUP($D209,'Overall Individual'!$B$2:$J$195,8,FALSE))</f>
        <v>0</v>
      </c>
      <c r="Q209" s="177"/>
      <c r="R209" s="127">
        <f>IF(ISNA(VLOOKUP($D209,'Overall Individual'!$B$2:$J$195,9,FALSE)),0,VLOOKUP($D209,'Overall Individual'!$B$2:$J$195,9,FALSE))</f>
        <v>0</v>
      </c>
      <c r="S209" s="177"/>
      <c r="T209" s="128">
        <f>IF(ISNA(VLOOKUP($D209,'Overall Individual'!$B$2:$K$195,10,FALSE)),0,VLOOKUP($D209,'Overall Individual'!$B$2:$K$195,10,FALSE))</f>
        <v>0</v>
      </c>
      <c r="U209" s="177"/>
      <c r="V209" s="124">
        <f>IF(ISNA(VLOOKUP($D209,'Overall Individual'!$B$2:$L$195,11,FALSE)),0,VLOOKUP($D209,'Overall Individual'!$B$2:$L$195,11,FALSE))</f>
        <v>0</v>
      </c>
      <c r="W209" s="177"/>
      <c r="X209" s="124">
        <f>IF(ISNA(VLOOKUP($D209,'Overall Individual'!$B$2:$M$195,12,FALSE)),0,VLOOKUP($D209,'Overall Individual'!$B$2:$M$195,12,FALSE))</f>
        <v>0</v>
      </c>
      <c r="Y209" s="177"/>
      <c r="Z209" s="124">
        <f>IF(ISNA(VLOOKUP($D209,'Overall Individual'!$B$2:$N$195,13,FALSE)),0,VLOOKUP($D209,'Overall Individual'!$B$2:$N$195,13,FALSE))</f>
        <v>0</v>
      </c>
      <c r="AA209" s="177"/>
      <c r="AC209" s="123"/>
      <c r="AD209" s="123"/>
      <c r="AE209" s="123"/>
    </row>
    <row r="210" spans="1:31" ht="12.75" customHeight="1">
      <c r="A210" s="173"/>
      <c r="B210" s="180"/>
      <c r="C210" s="180"/>
      <c r="D210" s="143" t="s">
        <v>163</v>
      </c>
      <c r="E210" s="118">
        <f>VLOOKUP(D210,Runners!A$1:B$158,2,FALSE)</f>
        <v>150000</v>
      </c>
      <c r="F210" s="183"/>
      <c r="G210" s="186"/>
      <c r="H210" s="128">
        <f>IF(ISNA(VLOOKUP($D210,'Overall Individual'!$B$2:$J$195,4,FALSE)),0,VLOOKUP($D210,'Overall Individual'!$B$2:$J$195,4,FALSE))</f>
        <v>88</v>
      </c>
      <c r="I210" s="177"/>
      <c r="J210" s="124">
        <f>IF(ISNA(VLOOKUP($D210,'Overall Individual'!$B$2:$J$195,5,FALSE)),0,VLOOKUP($D210,'Overall Individual'!$B$2:$J$195,5,FALSE))</f>
        <v>0</v>
      </c>
      <c r="K210" s="177"/>
      <c r="L210" s="124">
        <f>IF(ISNA(VLOOKUP($D210,'Overall Individual'!$B$2:$J$195,6,FALSE)),0,VLOOKUP($D210,'Overall Individual'!$B$2:$J$195,6,FALSE))</f>
        <v>0</v>
      </c>
      <c r="M210" s="177"/>
      <c r="N210" s="125">
        <f>IF(ISNA(VLOOKUP($D210,'Overall Individual'!$B$2:$J$195,7,FALSE)),0,VLOOKUP($D210,'Overall Individual'!$B$2:$J$195,7,FALSE))</f>
        <v>0</v>
      </c>
      <c r="O210" s="189"/>
      <c r="P210" s="126">
        <f>IF(ISNA(VLOOKUP($D210,'Overall Individual'!$B$2:$J$195,8,FALSE)),0,VLOOKUP($D210,'Overall Individual'!$B$2:$J$195,8,FALSE))</f>
        <v>0</v>
      </c>
      <c r="Q210" s="177"/>
      <c r="R210" s="127">
        <f>IF(ISNA(VLOOKUP($D210,'Overall Individual'!$B$2:$J$195,9,FALSE)),0,VLOOKUP($D210,'Overall Individual'!$B$2:$J$195,9,FALSE))</f>
        <v>0</v>
      </c>
      <c r="S210" s="177"/>
      <c r="T210" s="128">
        <f>IF(ISNA(VLOOKUP($D210,'Overall Individual'!$B$2:$K$195,10,FALSE)),0,VLOOKUP($D210,'Overall Individual'!$B$2:$K$195,10,FALSE))</f>
        <v>0</v>
      </c>
      <c r="U210" s="177"/>
      <c r="V210" s="124">
        <f>IF(ISNA(VLOOKUP($D210,'Overall Individual'!$B$2:$L$195,11,FALSE)),0,VLOOKUP($D210,'Overall Individual'!$B$2:$L$195,11,FALSE))</f>
        <v>0</v>
      </c>
      <c r="W210" s="177"/>
      <c r="X210" s="124">
        <f>IF(ISNA(VLOOKUP($D210,'Overall Individual'!$B$2:$M$195,12,FALSE)),0,VLOOKUP($D210,'Overall Individual'!$B$2:$M$195,12,FALSE))</f>
        <v>0</v>
      </c>
      <c r="Y210" s="177"/>
      <c r="Z210" s="124">
        <f>IF(ISNA(VLOOKUP($D210,'Overall Individual'!$B$2:$N$195,13,FALSE)),0,VLOOKUP($D210,'Overall Individual'!$B$2:$N$195,13,FALSE))</f>
        <v>0</v>
      </c>
      <c r="AA210" s="177"/>
      <c r="AC210" s="123"/>
      <c r="AD210" s="123"/>
      <c r="AE210" s="123"/>
    </row>
    <row r="211" spans="1:31" ht="12.75" customHeight="1" thickBot="1">
      <c r="A211" s="173"/>
      <c r="B211" s="181"/>
      <c r="C211" s="181"/>
      <c r="D211" s="144" t="s">
        <v>203</v>
      </c>
      <c r="E211" s="118">
        <f>VLOOKUP(D211,Runners!A$1:B$158,2,FALSE)</f>
        <v>170000</v>
      </c>
      <c r="F211" s="184"/>
      <c r="G211" s="187"/>
      <c r="H211" s="135">
        <f>IF(ISNA(VLOOKUP($D211,'Overall Individual'!$B$2:$J$195,4,FALSE)),0,VLOOKUP($D211,'Overall Individual'!$B$2:$J$195,4,FALSE))</f>
        <v>92</v>
      </c>
      <c r="I211" s="178"/>
      <c r="J211" s="131">
        <f>IF(ISNA(VLOOKUP($D211,'Overall Individual'!$B$2:$J$195,5,FALSE)),0,VLOOKUP($D211,'Overall Individual'!$B$2:$J$195,5,FALSE))</f>
        <v>0</v>
      </c>
      <c r="K211" s="178"/>
      <c r="L211" s="131">
        <f>IF(ISNA(VLOOKUP($D211,'Overall Individual'!$B$2:$J$195,6,FALSE)),0,VLOOKUP($D211,'Overall Individual'!$B$2:$J$195,6,FALSE))</f>
        <v>0</v>
      </c>
      <c r="M211" s="178"/>
      <c r="N211" s="132">
        <f>IF(ISNA(VLOOKUP($D211,'Overall Individual'!$B$2:$J$195,7,FALSE)),0,VLOOKUP($D211,'Overall Individual'!$B$2:$J$195,7,FALSE))</f>
        <v>0</v>
      </c>
      <c r="O211" s="190"/>
      <c r="P211" s="133">
        <f>IF(ISNA(VLOOKUP($D211,'Overall Individual'!$B$2:$J$195,8,FALSE)),0,VLOOKUP($D211,'Overall Individual'!$B$2:$J$195,8,FALSE))</f>
        <v>0</v>
      </c>
      <c r="Q211" s="178"/>
      <c r="R211" s="134">
        <f>IF(ISNA(VLOOKUP($D211,'Overall Individual'!$B$2:$J$195,9,FALSE)),0,VLOOKUP($D211,'Overall Individual'!$B$2:$J$195,9,FALSE))</f>
        <v>0</v>
      </c>
      <c r="S211" s="178"/>
      <c r="T211" s="135">
        <f>IF(ISNA(VLOOKUP($D211,'Overall Individual'!$B$2:$K$195,10,FALSE)),0,VLOOKUP($D211,'Overall Individual'!$B$2:$K$195,10,FALSE))</f>
        <v>0</v>
      </c>
      <c r="U211" s="178"/>
      <c r="V211" s="131">
        <f>IF(ISNA(VLOOKUP($D211,'Overall Individual'!$B$2:$L$195,11,FALSE)),0,VLOOKUP($D211,'Overall Individual'!$B$2:$L$195,11,FALSE))</f>
        <v>0</v>
      </c>
      <c r="W211" s="178"/>
      <c r="X211" s="131">
        <f>IF(ISNA(VLOOKUP($D211,'Overall Individual'!$B$2:$M$195,12,FALSE)),0,VLOOKUP($D211,'Overall Individual'!$B$2:$M$195,12,FALSE))</f>
        <v>0</v>
      </c>
      <c r="Y211" s="178"/>
      <c r="Z211" s="131">
        <f>IF(ISNA(VLOOKUP($D211,'Overall Individual'!$B$2:$N$195,13,FALSE)),0,VLOOKUP($D211,'Overall Individual'!$B$2:$N$195,13,FALSE))</f>
        <v>0</v>
      </c>
      <c r="AA211" s="178"/>
      <c r="AC211" s="123"/>
      <c r="AD211" s="123"/>
      <c r="AE211" s="123"/>
    </row>
    <row r="212" spans="1:31" ht="12.75" customHeight="1" thickTop="1">
      <c r="A212" s="173">
        <v>43</v>
      </c>
      <c r="B212" s="179" t="s">
        <v>264</v>
      </c>
      <c r="C212" s="179" t="s">
        <v>120</v>
      </c>
      <c r="D212" s="143" t="s">
        <v>12</v>
      </c>
      <c r="E212" s="118">
        <f>VLOOKUP(D212,Runners!A$1:B$158,2,FALSE)</f>
        <v>250000</v>
      </c>
      <c r="F212" s="182">
        <f>SUM(E212:E216)</f>
        <v>1000000</v>
      </c>
      <c r="G212" s="185">
        <v>3</v>
      </c>
      <c r="H212" s="121">
        <f>IF(ISNA(VLOOKUP($D212,'Overall Individual'!$B$2:$J$195,4,FALSE)),0,VLOOKUP($D212,'Overall Individual'!$B$2:$J$195,4,FALSE))</f>
        <v>97</v>
      </c>
      <c r="I212" s="176">
        <f>SUM(H212:H216)</f>
        <v>357</v>
      </c>
      <c r="J212" s="120">
        <f>IF(ISNA(VLOOKUP($D212,'Overall Individual'!$B$2:$J$195,5,FALSE)),0,VLOOKUP($D212,'Overall Individual'!$B$2:$J$195,5,FALSE))</f>
        <v>0</v>
      </c>
      <c r="K212" s="176">
        <f>SUM(J212:J216)</f>
        <v>0</v>
      </c>
      <c r="L212" s="120">
        <f>IF(ISNA(VLOOKUP($D212,'Overall Individual'!$B$2:$J$195,6,FALSE)),0,VLOOKUP($D212,'Overall Individual'!$B$2:$J$195,6,FALSE))</f>
        <v>0</v>
      </c>
      <c r="M212" s="176">
        <f>SUM(L212:L216)</f>
        <v>0</v>
      </c>
      <c r="N212" s="137">
        <f>IF(ISNA(VLOOKUP($D212,'Overall Individual'!$B$2:$J$195,7,FALSE)),0,VLOOKUP($D212,'Overall Individual'!$B$2:$J$195,7,FALSE))</f>
        <v>0</v>
      </c>
      <c r="O212" s="188">
        <f>SUM(N212:N216)</f>
        <v>0</v>
      </c>
      <c r="P212" s="120">
        <f>IF(ISNA(VLOOKUP($D212,'Overall Individual'!$B$2:$J$195,8,FALSE)),0,VLOOKUP($D212,'Overall Individual'!$B$2:$J$195,8,FALSE))</f>
        <v>0</v>
      </c>
      <c r="Q212" s="176">
        <f>SUM(P212:P216)</f>
        <v>0</v>
      </c>
      <c r="R212" s="119">
        <f>IF(ISNA(VLOOKUP($D212,'Overall Individual'!$B$2:$J$195,9,FALSE)),0,VLOOKUP($D212,'Overall Individual'!$B$2:$J$195,9,FALSE))</f>
        <v>0</v>
      </c>
      <c r="S212" s="176">
        <f>SUM(R212:R216)</f>
        <v>0</v>
      </c>
      <c r="T212" s="121">
        <f>IF(ISNA(VLOOKUP($D212,'Overall Individual'!$B$2:$K$195,10,FALSE)),0,VLOOKUP($D212,'Overall Individual'!$B$2:$K$195,10,FALSE))</f>
        <v>0</v>
      </c>
      <c r="U212" s="176">
        <f>SUM(T212:T216)</f>
        <v>0</v>
      </c>
      <c r="V212" s="120">
        <f>IF(ISNA(VLOOKUP($D212,'Overall Individual'!$B$2:$L$195,11,FALSE)),0,VLOOKUP($D212,'Overall Individual'!$B$2:$L$195,11,FALSE))</f>
        <v>0</v>
      </c>
      <c r="W212" s="176">
        <f>SUM(V212:V216)</f>
        <v>0</v>
      </c>
      <c r="X212" s="120">
        <f>IF(ISNA(VLOOKUP($D212,'Overall Individual'!$B$2:$M$195,12,FALSE)),0,VLOOKUP($D212,'Overall Individual'!$B$2:$M$195,12,FALSE))</f>
        <v>0</v>
      </c>
      <c r="Y212" s="176">
        <f>SUM(X212:X216)</f>
        <v>0</v>
      </c>
      <c r="Z212" s="120">
        <f>IF(ISNA(VLOOKUP($D212,'Overall Individual'!$B$2:$N$195,13,FALSE)),0,VLOOKUP($D212,'Overall Individual'!$B$2:$N$195,13,FALSE))</f>
        <v>0</v>
      </c>
      <c r="AA212" s="176">
        <f>SUM(Z212:Z216)</f>
        <v>0</v>
      </c>
      <c r="AC212" s="123"/>
      <c r="AD212" s="123"/>
      <c r="AE212" s="123"/>
    </row>
    <row r="213" spans="1:31" ht="12.75" customHeight="1">
      <c r="A213" s="173"/>
      <c r="B213" s="180"/>
      <c r="C213" s="180"/>
      <c r="D213" s="143" t="s">
        <v>133</v>
      </c>
      <c r="E213" s="118">
        <f>VLOOKUP(D213,Runners!A$1:B$158,2,FALSE)</f>
        <v>210000</v>
      </c>
      <c r="F213" s="183"/>
      <c r="G213" s="186"/>
      <c r="H213" s="128">
        <f>IF(ISNA(VLOOKUP($D213,'Overall Individual'!$B$2:$J$195,4,FALSE)),0,VLOOKUP($D213,'Overall Individual'!$B$2:$J$195,4,FALSE))</f>
        <v>44</v>
      </c>
      <c r="I213" s="177"/>
      <c r="J213" s="124">
        <f>IF(ISNA(VLOOKUP($D213,'Overall Individual'!$B$2:$J$195,5,FALSE)),0,VLOOKUP($D213,'Overall Individual'!$B$2:$J$195,5,FALSE))</f>
        <v>0</v>
      </c>
      <c r="K213" s="177"/>
      <c r="L213" s="124">
        <f>IF(ISNA(VLOOKUP($D213,'Overall Individual'!$B$2:$J$195,6,FALSE)),0,VLOOKUP($D213,'Overall Individual'!$B$2:$J$195,6,FALSE))</f>
        <v>0</v>
      </c>
      <c r="M213" s="177"/>
      <c r="N213" s="125">
        <f>IF(ISNA(VLOOKUP($D213,'Overall Individual'!$B$2:$J$195,7,FALSE)),0,VLOOKUP($D213,'Overall Individual'!$B$2:$J$195,7,FALSE))</f>
        <v>0</v>
      </c>
      <c r="O213" s="189"/>
      <c r="P213" s="126">
        <f>IF(ISNA(VLOOKUP($D213,'Overall Individual'!$B$2:$J$195,8,FALSE)),0,VLOOKUP($D213,'Overall Individual'!$B$2:$J$195,8,FALSE))</f>
        <v>0</v>
      </c>
      <c r="Q213" s="177"/>
      <c r="R213" s="127">
        <f>IF(ISNA(VLOOKUP($D213,'Overall Individual'!$B$2:$J$195,9,FALSE)),0,VLOOKUP($D213,'Overall Individual'!$B$2:$J$195,9,FALSE))</f>
        <v>0</v>
      </c>
      <c r="S213" s="177"/>
      <c r="T213" s="128">
        <f>IF(ISNA(VLOOKUP($D213,'Overall Individual'!$B$2:$K$195,10,FALSE)),0,VLOOKUP($D213,'Overall Individual'!$B$2:$K$195,10,FALSE))</f>
        <v>0</v>
      </c>
      <c r="U213" s="177"/>
      <c r="V213" s="124">
        <f>IF(ISNA(VLOOKUP($D213,'Overall Individual'!$B$2:$L$195,11,FALSE)),0,VLOOKUP($D213,'Overall Individual'!$B$2:$L$195,11,FALSE))</f>
        <v>0</v>
      </c>
      <c r="W213" s="177"/>
      <c r="X213" s="124">
        <f>IF(ISNA(VLOOKUP($D213,'Overall Individual'!$B$2:$M$195,12,FALSE)),0,VLOOKUP($D213,'Overall Individual'!$B$2:$M$195,12,FALSE))</f>
        <v>0</v>
      </c>
      <c r="Y213" s="177"/>
      <c r="Z213" s="124">
        <f>IF(ISNA(VLOOKUP($D213,'Overall Individual'!$B$2:$N$195,13,FALSE)),0,VLOOKUP($D213,'Overall Individual'!$B$2:$N$195,13,FALSE))</f>
        <v>0</v>
      </c>
      <c r="AA213" s="177"/>
      <c r="AC213" s="123"/>
      <c r="AD213" s="123"/>
      <c r="AE213" s="123"/>
    </row>
    <row r="214" spans="1:31" ht="12.75" customHeight="1">
      <c r="A214" s="173"/>
      <c r="B214" s="180"/>
      <c r="C214" s="180"/>
      <c r="D214" s="143" t="s">
        <v>104</v>
      </c>
      <c r="E214" s="118">
        <f>VLOOKUP(D214,Runners!A$1:B$158,2,FALSE)</f>
        <v>200000</v>
      </c>
      <c r="F214" s="183"/>
      <c r="G214" s="186"/>
      <c r="H214" s="128">
        <f>IF(ISNA(VLOOKUP($D214,'Overall Individual'!$B$2:$J$195,4,FALSE)),0,VLOOKUP($D214,'Overall Individual'!$B$2:$J$195,4,FALSE))</f>
        <v>45</v>
      </c>
      <c r="I214" s="177"/>
      <c r="J214" s="124">
        <f>IF(ISNA(VLOOKUP($D214,'Overall Individual'!$B$2:$J$195,5,FALSE)),0,VLOOKUP($D214,'Overall Individual'!$B$2:$J$195,5,FALSE))</f>
        <v>0</v>
      </c>
      <c r="K214" s="177"/>
      <c r="L214" s="124">
        <f>IF(ISNA(VLOOKUP($D214,'Overall Individual'!$B$2:$J$195,6,FALSE)),0,VLOOKUP($D214,'Overall Individual'!$B$2:$J$195,6,FALSE))</f>
        <v>0</v>
      </c>
      <c r="M214" s="177"/>
      <c r="N214" s="125">
        <f>IF(ISNA(VLOOKUP($D214,'Overall Individual'!$B$2:$J$195,7,FALSE)),0,VLOOKUP($D214,'Overall Individual'!$B$2:$J$195,7,FALSE))</f>
        <v>0</v>
      </c>
      <c r="O214" s="189"/>
      <c r="P214" s="126">
        <f>IF(ISNA(VLOOKUP($D214,'Overall Individual'!$B$2:$J$195,8,FALSE)),0,VLOOKUP($D214,'Overall Individual'!$B$2:$J$195,8,FALSE))</f>
        <v>0</v>
      </c>
      <c r="Q214" s="177"/>
      <c r="R214" s="127">
        <f>IF(ISNA(VLOOKUP($D214,'Overall Individual'!$B$2:$J$195,9,FALSE)),0,VLOOKUP($D214,'Overall Individual'!$B$2:$J$195,9,FALSE))</f>
        <v>0</v>
      </c>
      <c r="S214" s="177"/>
      <c r="T214" s="128">
        <f>IF(ISNA(VLOOKUP($D214,'Overall Individual'!$B$2:$K$195,10,FALSE)),0,VLOOKUP($D214,'Overall Individual'!$B$2:$K$195,10,FALSE))</f>
        <v>0</v>
      </c>
      <c r="U214" s="177"/>
      <c r="V214" s="124">
        <f>IF(ISNA(VLOOKUP($D214,'Overall Individual'!$B$2:$L$195,11,FALSE)),0,VLOOKUP($D214,'Overall Individual'!$B$2:$L$195,11,FALSE))</f>
        <v>0</v>
      </c>
      <c r="W214" s="177"/>
      <c r="X214" s="124">
        <f>IF(ISNA(VLOOKUP($D214,'Overall Individual'!$B$2:$M$195,12,FALSE)),0,VLOOKUP($D214,'Overall Individual'!$B$2:$M$195,12,FALSE))</f>
        <v>0</v>
      </c>
      <c r="Y214" s="177"/>
      <c r="Z214" s="124">
        <f>IF(ISNA(VLOOKUP($D214,'Overall Individual'!$B$2:$N$195,13,FALSE)),0,VLOOKUP($D214,'Overall Individual'!$B$2:$N$195,13,FALSE))</f>
        <v>0</v>
      </c>
      <c r="AA214" s="177"/>
      <c r="AC214" s="123"/>
      <c r="AD214" s="123"/>
      <c r="AE214" s="123"/>
    </row>
    <row r="215" spans="1:31" ht="12.75" customHeight="1">
      <c r="A215" s="173"/>
      <c r="B215" s="180"/>
      <c r="C215" s="180"/>
      <c r="D215" s="143" t="s">
        <v>180</v>
      </c>
      <c r="E215" s="118">
        <f>VLOOKUP(D215,Runners!A$1:B$158,2,FALSE)</f>
        <v>190000</v>
      </c>
      <c r="F215" s="183"/>
      <c r="G215" s="186"/>
      <c r="H215" s="128">
        <f>IF(ISNA(VLOOKUP($D215,'Overall Individual'!$B$2:$J$195,4,FALSE)),0,VLOOKUP($D215,'Overall Individual'!$B$2:$J$195,4,FALSE))</f>
        <v>83</v>
      </c>
      <c r="I215" s="177"/>
      <c r="J215" s="124">
        <f>IF(ISNA(VLOOKUP($D215,'Overall Individual'!$B$2:$J$195,5,FALSE)),0,VLOOKUP($D215,'Overall Individual'!$B$2:$J$195,5,FALSE))</f>
        <v>0</v>
      </c>
      <c r="K215" s="177"/>
      <c r="L215" s="124">
        <f>IF(ISNA(VLOOKUP($D215,'Overall Individual'!$B$2:$J$195,6,FALSE)),0,VLOOKUP($D215,'Overall Individual'!$B$2:$J$195,6,FALSE))</f>
        <v>0</v>
      </c>
      <c r="M215" s="177"/>
      <c r="N215" s="125">
        <f>IF(ISNA(VLOOKUP($D215,'Overall Individual'!$B$2:$J$195,7,FALSE)),0,VLOOKUP($D215,'Overall Individual'!$B$2:$J$195,7,FALSE))</f>
        <v>0</v>
      </c>
      <c r="O215" s="189"/>
      <c r="P215" s="126">
        <f>IF(ISNA(VLOOKUP($D215,'Overall Individual'!$B$2:$J$195,8,FALSE)),0,VLOOKUP($D215,'Overall Individual'!$B$2:$J$195,8,FALSE))</f>
        <v>0</v>
      </c>
      <c r="Q215" s="177"/>
      <c r="R215" s="127">
        <f>IF(ISNA(VLOOKUP($D215,'Overall Individual'!$B$2:$J$195,9,FALSE)),0,VLOOKUP($D215,'Overall Individual'!$B$2:$J$195,9,FALSE))</f>
        <v>0</v>
      </c>
      <c r="S215" s="177"/>
      <c r="T215" s="128">
        <f>IF(ISNA(VLOOKUP($D215,'Overall Individual'!$B$2:$K$195,10,FALSE)),0,VLOOKUP($D215,'Overall Individual'!$B$2:$K$195,10,FALSE))</f>
        <v>0</v>
      </c>
      <c r="U215" s="177"/>
      <c r="V215" s="124">
        <f>IF(ISNA(VLOOKUP($D215,'Overall Individual'!$B$2:$L$195,11,FALSE)),0,VLOOKUP($D215,'Overall Individual'!$B$2:$L$195,11,FALSE))</f>
        <v>0</v>
      </c>
      <c r="W215" s="177"/>
      <c r="X215" s="124">
        <f>IF(ISNA(VLOOKUP($D215,'Overall Individual'!$B$2:$M$195,12,FALSE)),0,VLOOKUP($D215,'Overall Individual'!$B$2:$M$195,12,FALSE))</f>
        <v>0</v>
      </c>
      <c r="Y215" s="177"/>
      <c r="Z215" s="124">
        <f>IF(ISNA(VLOOKUP($D215,'Overall Individual'!$B$2:$N$195,13,FALSE)),0,VLOOKUP($D215,'Overall Individual'!$B$2:$N$195,13,FALSE))</f>
        <v>0</v>
      </c>
      <c r="AA215" s="177"/>
      <c r="AC215" s="123"/>
      <c r="AD215" s="123"/>
      <c r="AE215" s="123"/>
    </row>
    <row r="216" spans="1:31" ht="12.75" customHeight="1" thickBot="1">
      <c r="A216" s="173"/>
      <c r="B216" s="181"/>
      <c r="C216" s="181"/>
      <c r="D216" s="144" t="s">
        <v>163</v>
      </c>
      <c r="E216" s="118">
        <f>VLOOKUP(D216,Runners!A$1:B$158,2,FALSE)</f>
        <v>150000</v>
      </c>
      <c r="F216" s="184"/>
      <c r="G216" s="187"/>
      <c r="H216" s="135">
        <f>IF(ISNA(VLOOKUP($D216,'Overall Individual'!$B$2:$J$195,4,FALSE)),0,VLOOKUP($D216,'Overall Individual'!$B$2:$J$195,4,FALSE))</f>
        <v>88</v>
      </c>
      <c r="I216" s="178"/>
      <c r="J216" s="131">
        <f>IF(ISNA(VLOOKUP($D216,'Overall Individual'!$B$2:$J$195,5,FALSE)),0,VLOOKUP($D216,'Overall Individual'!$B$2:$J$195,5,FALSE))</f>
        <v>0</v>
      </c>
      <c r="K216" s="178"/>
      <c r="L216" s="131">
        <f>IF(ISNA(VLOOKUP($D216,'Overall Individual'!$B$2:$J$195,6,FALSE)),0,VLOOKUP($D216,'Overall Individual'!$B$2:$J$195,6,FALSE))</f>
        <v>0</v>
      </c>
      <c r="M216" s="178"/>
      <c r="N216" s="132">
        <f>IF(ISNA(VLOOKUP($D216,'Overall Individual'!$B$2:$J$195,7,FALSE)),0,VLOOKUP($D216,'Overall Individual'!$B$2:$J$195,7,FALSE))</f>
        <v>0</v>
      </c>
      <c r="O216" s="190"/>
      <c r="P216" s="133">
        <f>IF(ISNA(VLOOKUP($D216,'Overall Individual'!$B$2:$J$195,8,FALSE)),0,VLOOKUP($D216,'Overall Individual'!$B$2:$J$195,8,FALSE))</f>
        <v>0</v>
      </c>
      <c r="Q216" s="178"/>
      <c r="R216" s="134">
        <f>IF(ISNA(VLOOKUP($D216,'Overall Individual'!$B$2:$J$195,9,FALSE)),0,VLOOKUP($D216,'Overall Individual'!$B$2:$J$195,9,FALSE))</f>
        <v>0</v>
      </c>
      <c r="S216" s="178"/>
      <c r="T216" s="135">
        <f>IF(ISNA(VLOOKUP($D216,'Overall Individual'!$B$2:$K$195,10,FALSE)),0,VLOOKUP($D216,'Overall Individual'!$B$2:$K$195,10,FALSE))</f>
        <v>0</v>
      </c>
      <c r="U216" s="178"/>
      <c r="V216" s="131">
        <f>IF(ISNA(VLOOKUP($D216,'Overall Individual'!$B$2:$L$195,11,FALSE)),0,VLOOKUP($D216,'Overall Individual'!$B$2:$L$195,11,FALSE))</f>
        <v>0</v>
      </c>
      <c r="W216" s="178"/>
      <c r="X216" s="131">
        <f>IF(ISNA(VLOOKUP($D216,'Overall Individual'!$B$2:$M$195,12,FALSE)),0,VLOOKUP($D216,'Overall Individual'!$B$2:$M$195,12,FALSE))</f>
        <v>0</v>
      </c>
      <c r="Y216" s="178"/>
      <c r="Z216" s="131">
        <f>IF(ISNA(VLOOKUP($D216,'Overall Individual'!$B$2:$N$195,13,FALSE)),0,VLOOKUP($D216,'Overall Individual'!$B$2:$N$195,13,FALSE))</f>
        <v>0</v>
      </c>
      <c r="AA216" s="178"/>
      <c r="AC216" s="123"/>
      <c r="AD216" s="123"/>
      <c r="AE216" s="123"/>
    </row>
    <row r="217" spans="1:31" ht="12.75" customHeight="1" thickTop="1">
      <c r="A217" s="173">
        <v>44</v>
      </c>
      <c r="B217" s="179" t="s">
        <v>265</v>
      </c>
      <c r="C217" s="179" t="s">
        <v>120</v>
      </c>
      <c r="D217" s="143" t="s">
        <v>7</v>
      </c>
      <c r="E217" s="118">
        <f>VLOOKUP(D217,Runners!A$1:B$158,2,FALSE)</f>
        <v>240000</v>
      </c>
      <c r="F217" s="182">
        <f>SUM(E217:E221)</f>
        <v>1000000</v>
      </c>
      <c r="G217" s="185">
        <v>3</v>
      </c>
      <c r="H217" s="121">
        <f>IF(ISNA(VLOOKUP($D217,'Overall Individual'!$B$2:$J$195,4,FALSE)),0,VLOOKUP($D217,'Overall Individual'!$B$2:$J$195,4,FALSE))</f>
        <v>93</v>
      </c>
      <c r="I217" s="176">
        <f>SUM(H217:H221)</f>
        <v>265</v>
      </c>
      <c r="J217" s="120">
        <f>IF(ISNA(VLOOKUP($D217,'Overall Individual'!$B$2:$J$195,5,FALSE)),0,VLOOKUP($D217,'Overall Individual'!$B$2:$J$195,5,FALSE))</f>
        <v>0</v>
      </c>
      <c r="K217" s="176">
        <f>SUM(J217:J221)</f>
        <v>0</v>
      </c>
      <c r="L217" s="120">
        <f>IF(ISNA(VLOOKUP($D217,'Overall Individual'!$B$2:$J$195,6,FALSE)),0,VLOOKUP($D217,'Overall Individual'!$B$2:$J$195,6,FALSE))</f>
        <v>0</v>
      </c>
      <c r="M217" s="176">
        <f>SUM(L217:L221)</f>
        <v>0</v>
      </c>
      <c r="N217" s="137">
        <f>IF(ISNA(VLOOKUP($D217,'Overall Individual'!$B$2:$J$195,7,FALSE)),0,VLOOKUP($D217,'Overall Individual'!$B$2:$J$195,7,FALSE))</f>
        <v>0</v>
      </c>
      <c r="O217" s="188">
        <f>SUM(N217:N221)</f>
        <v>0</v>
      </c>
      <c r="P217" s="120">
        <f>IF(ISNA(VLOOKUP($D217,'Overall Individual'!$B$2:$J$195,8,FALSE)),0,VLOOKUP($D217,'Overall Individual'!$B$2:$J$195,8,FALSE))</f>
        <v>0</v>
      </c>
      <c r="Q217" s="176">
        <f>SUM(P217:P221)</f>
        <v>0</v>
      </c>
      <c r="R217" s="119">
        <f>IF(ISNA(VLOOKUP($D217,'Overall Individual'!$B$2:$J$195,9,FALSE)),0,VLOOKUP($D217,'Overall Individual'!$B$2:$J$195,9,FALSE))</f>
        <v>0</v>
      </c>
      <c r="S217" s="176">
        <f>SUM(R217:R221)</f>
        <v>0</v>
      </c>
      <c r="T217" s="121">
        <f>IF(ISNA(VLOOKUP($D217,'Overall Individual'!$B$2:$K$195,10,FALSE)),0,VLOOKUP($D217,'Overall Individual'!$B$2:$K$195,10,FALSE))</f>
        <v>0</v>
      </c>
      <c r="U217" s="176">
        <f>SUM(T217:T221)</f>
        <v>0</v>
      </c>
      <c r="V217" s="120">
        <f>IF(ISNA(VLOOKUP($D217,'Overall Individual'!$B$2:$L$195,11,FALSE)),0,VLOOKUP($D217,'Overall Individual'!$B$2:$L$195,11,FALSE))</f>
        <v>0</v>
      </c>
      <c r="W217" s="176">
        <f>SUM(V217:V221)</f>
        <v>0</v>
      </c>
      <c r="X217" s="120">
        <f>IF(ISNA(VLOOKUP($D217,'Overall Individual'!$B$2:$M$195,12,FALSE)),0,VLOOKUP($D217,'Overall Individual'!$B$2:$M$195,12,FALSE))</f>
        <v>0</v>
      </c>
      <c r="Y217" s="176">
        <f>SUM(X217:X221)</f>
        <v>0</v>
      </c>
      <c r="Z217" s="120">
        <f>IF(ISNA(VLOOKUP($D217,'Overall Individual'!$B$2:$N$195,13,FALSE)),0,VLOOKUP($D217,'Overall Individual'!$B$2:$N$195,13,FALSE))</f>
        <v>0</v>
      </c>
      <c r="AA217" s="176">
        <f>SUM(Z217:Z221)</f>
        <v>0</v>
      </c>
      <c r="AC217" s="123"/>
      <c r="AD217" s="123"/>
      <c r="AE217" s="123"/>
    </row>
    <row r="218" spans="1:31" ht="12.75" customHeight="1">
      <c r="A218" s="173"/>
      <c r="B218" s="180"/>
      <c r="C218" s="180"/>
      <c r="D218" s="143" t="s">
        <v>101</v>
      </c>
      <c r="E218" s="118">
        <f>VLOOKUP(D218,Runners!A$1:B$158,2,FALSE)</f>
        <v>215000</v>
      </c>
      <c r="F218" s="183"/>
      <c r="G218" s="186"/>
      <c r="H218" s="128">
        <f>IF(ISNA(VLOOKUP($D218,'Overall Individual'!$B$2:$J$195,4,FALSE)),0,VLOOKUP($D218,'Overall Individual'!$B$2:$J$195,4,FALSE))</f>
        <v>49</v>
      </c>
      <c r="I218" s="177"/>
      <c r="J218" s="124">
        <f>IF(ISNA(VLOOKUP($D218,'Overall Individual'!$B$2:$J$195,5,FALSE)),0,VLOOKUP($D218,'Overall Individual'!$B$2:$J$195,5,FALSE))</f>
        <v>0</v>
      </c>
      <c r="K218" s="177"/>
      <c r="L218" s="124">
        <f>IF(ISNA(VLOOKUP($D218,'Overall Individual'!$B$2:$J$195,6,FALSE)),0,VLOOKUP($D218,'Overall Individual'!$B$2:$J$195,6,FALSE))</f>
        <v>0</v>
      </c>
      <c r="M218" s="177"/>
      <c r="N218" s="125">
        <f>IF(ISNA(VLOOKUP($D218,'Overall Individual'!$B$2:$J$195,7,FALSE)),0,VLOOKUP($D218,'Overall Individual'!$B$2:$J$195,7,FALSE))</f>
        <v>0</v>
      </c>
      <c r="O218" s="189"/>
      <c r="P218" s="126">
        <f>IF(ISNA(VLOOKUP($D218,'Overall Individual'!$B$2:$J$195,8,FALSE)),0,VLOOKUP($D218,'Overall Individual'!$B$2:$J$195,8,FALSE))</f>
        <v>0</v>
      </c>
      <c r="Q218" s="177"/>
      <c r="R218" s="127">
        <f>IF(ISNA(VLOOKUP($D218,'Overall Individual'!$B$2:$J$195,9,FALSE)),0,VLOOKUP($D218,'Overall Individual'!$B$2:$J$195,9,FALSE))</f>
        <v>0</v>
      </c>
      <c r="S218" s="177"/>
      <c r="T218" s="128">
        <f>IF(ISNA(VLOOKUP($D218,'Overall Individual'!$B$2:$K$195,10,FALSE)),0,VLOOKUP($D218,'Overall Individual'!$B$2:$K$195,10,FALSE))</f>
        <v>0</v>
      </c>
      <c r="U218" s="177"/>
      <c r="V218" s="124">
        <f>IF(ISNA(VLOOKUP($D218,'Overall Individual'!$B$2:$L$195,11,FALSE)),0,VLOOKUP($D218,'Overall Individual'!$B$2:$L$195,11,FALSE))</f>
        <v>0</v>
      </c>
      <c r="W218" s="177"/>
      <c r="X218" s="124">
        <f>IF(ISNA(VLOOKUP($D218,'Overall Individual'!$B$2:$M$195,12,FALSE)),0,VLOOKUP($D218,'Overall Individual'!$B$2:$M$195,12,FALSE))</f>
        <v>0</v>
      </c>
      <c r="Y218" s="177"/>
      <c r="Z218" s="124">
        <f>IF(ISNA(VLOOKUP($D218,'Overall Individual'!$B$2:$N$195,13,FALSE)),0,VLOOKUP($D218,'Overall Individual'!$B$2:$N$195,13,FALSE))</f>
        <v>0</v>
      </c>
      <c r="AA218" s="177"/>
      <c r="AC218" s="123"/>
      <c r="AD218" s="123"/>
      <c r="AE218" s="123"/>
    </row>
    <row r="219" spans="1:31" ht="12.75" customHeight="1">
      <c r="A219" s="173"/>
      <c r="B219" s="180"/>
      <c r="C219" s="180"/>
      <c r="D219" s="143" t="s">
        <v>96</v>
      </c>
      <c r="E219" s="118">
        <f>VLOOKUP(D219,Runners!A$1:B$158,2,FALSE)</f>
        <v>230000</v>
      </c>
      <c r="F219" s="183"/>
      <c r="G219" s="186"/>
      <c r="H219" s="128">
        <f>IF(ISNA(VLOOKUP($D219,'Overall Individual'!$B$2:$J$195,4,FALSE)),0,VLOOKUP($D219,'Overall Individual'!$B$2:$J$195,4,FALSE))</f>
        <v>0</v>
      </c>
      <c r="I219" s="177"/>
      <c r="J219" s="124">
        <f>IF(ISNA(VLOOKUP($D219,'Overall Individual'!$B$2:$J$195,5,FALSE)),0,VLOOKUP($D219,'Overall Individual'!$B$2:$J$195,5,FALSE))</f>
        <v>0</v>
      </c>
      <c r="K219" s="177"/>
      <c r="L219" s="124">
        <f>IF(ISNA(VLOOKUP($D219,'Overall Individual'!$B$2:$J$195,6,FALSE)),0,VLOOKUP($D219,'Overall Individual'!$B$2:$J$195,6,FALSE))</f>
        <v>0</v>
      </c>
      <c r="M219" s="177"/>
      <c r="N219" s="125">
        <f>IF(ISNA(VLOOKUP($D219,'Overall Individual'!$B$2:$J$195,7,FALSE)),0,VLOOKUP($D219,'Overall Individual'!$B$2:$J$195,7,FALSE))</f>
        <v>0</v>
      </c>
      <c r="O219" s="189"/>
      <c r="P219" s="126">
        <f>IF(ISNA(VLOOKUP($D219,'Overall Individual'!$B$2:$J$195,8,FALSE)),0,VLOOKUP($D219,'Overall Individual'!$B$2:$J$195,8,FALSE))</f>
        <v>0</v>
      </c>
      <c r="Q219" s="177"/>
      <c r="R219" s="127">
        <f>IF(ISNA(VLOOKUP($D219,'Overall Individual'!$B$2:$J$195,9,FALSE)),0,VLOOKUP($D219,'Overall Individual'!$B$2:$J$195,9,FALSE))</f>
        <v>0</v>
      </c>
      <c r="S219" s="177"/>
      <c r="T219" s="128">
        <f>IF(ISNA(VLOOKUP($D219,'Overall Individual'!$B$2:$K$195,10,FALSE)),0,VLOOKUP($D219,'Overall Individual'!$B$2:$K$195,10,FALSE))</f>
        <v>0</v>
      </c>
      <c r="U219" s="177"/>
      <c r="V219" s="124">
        <f>IF(ISNA(VLOOKUP($D219,'Overall Individual'!$B$2:$L$195,11,FALSE)),0,VLOOKUP($D219,'Overall Individual'!$B$2:$L$195,11,FALSE))</f>
        <v>0</v>
      </c>
      <c r="W219" s="177"/>
      <c r="X219" s="124">
        <f>IF(ISNA(VLOOKUP($D219,'Overall Individual'!$B$2:$M$195,12,FALSE)),0,VLOOKUP($D219,'Overall Individual'!$B$2:$M$195,12,FALSE))</f>
        <v>0</v>
      </c>
      <c r="Y219" s="177"/>
      <c r="Z219" s="124">
        <f>IF(ISNA(VLOOKUP($D219,'Overall Individual'!$B$2:$N$195,13,FALSE)),0,VLOOKUP($D219,'Overall Individual'!$B$2:$N$195,13,FALSE))</f>
        <v>0</v>
      </c>
      <c r="AA219" s="177"/>
      <c r="AC219" s="123"/>
      <c r="AD219" s="123"/>
      <c r="AE219" s="123"/>
    </row>
    <row r="220" spans="1:31" ht="12.75" customHeight="1">
      <c r="A220" s="173"/>
      <c r="B220" s="180"/>
      <c r="C220" s="180"/>
      <c r="D220" s="118" t="s">
        <v>77</v>
      </c>
      <c r="E220" s="118">
        <f>VLOOKUP(D220,Runners!A$1:B$158,2,FALSE)</f>
        <v>160000</v>
      </c>
      <c r="F220" s="183"/>
      <c r="G220" s="186"/>
      <c r="H220" s="128">
        <f>IF(ISNA(VLOOKUP($D220,'Overall Individual'!$B$2:$J$195,4,FALSE)),0,VLOOKUP($D220,'Overall Individual'!$B$2:$J$195,4,FALSE))</f>
        <v>58</v>
      </c>
      <c r="I220" s="177"/>
      <c r="J220" s="124">
        <f>IF(ISNA(VLOOKUP($D220,'Overall Individual'!$B$2:$J$195,5,FALSE)),0,VLOOKUP($D220,'Overall Individual'!$B$2:$J$195,5,FALSE))</f>
        <v>0</v>
      </c>
      <c r="K220" s="177"/>
      <c r="L220" s="124">
        <f>IF(ISNA(VLOOKUP($D220,'Overall Individual'!$B$2:$J$195,6,FALSE)),0,VLOOKUP($D220,'Overall Individual'!$B$2:$J$195,6,FALSE))</f>
        <v>0</v>
      </c>
      <c r="M220" s="177"/>
      <c r="N220" s="125">
        <f>IF(ISNA(VLOOKUP($D220,'Overall Individual'!$B$2:$J$195,7,FALSE)),0,VLOOKUP($D220,'Overall Individual'!$B$2:$J$195,7,FALSE))</f>
        <v>0</v>
      </c>
      <c r="O220" s="189"/>
      <c r="P220" s="126">
        <f>IF(ISNA(VLOOKUP($D220,'Overall Individual'!$B$2:$J$195,8,FALSE)),0,VLOOKUP($D220,'Overall Individual'!$B$2:$J$195,8,FALSE))</f>
        <v>0</v>
      </c>
      <c r="Q220" s="177"/>
      <c r="R220" s="127">
        <f>IF(ISNA(VLOOKUP($D220,'Overall Individual'!$B$2:$J$195,9,FALSE)),0,VLOOKUP($D220,'Overall Individual'!$B$2:$J$195,9,FALSE))</f>
        <v>0</v>
      </c>
      <c r="S220" s="177"/>
      <c r="T220" s="128">
        <f>IF(ISNA(VLOOKUP($D220,'Overall Individual'!$B$2:$K$195,10,FALSE)),0,VLOOKUP($D220,'Overall Individual'!$B$2:$K$195,10,FALSE))</f>
        <v>0</v>
      </c>
      <c r="U220" s="177"/>
      <c r="V220" s="124">
        <f>IF(ISNA(VLOOKUP($D220,'Overall Individual'!$B$2:$L$195,11,FALSE)),0,VLOOKUP($D220,'Overall Individual'!$B$2:$L$195,11,FALSE))</f>
        <v>0</v>
      </c>
      <c r="W220" s="177"/>
      <c r="X220" s="124">
        <f>IF(ISNA(VLOOKUP($D220,'Overall Individual'!$B$2:$M$195,12,FALSE)),0,VLOOKUP($D220,'Overall Individual'!$B$2:$M$195,12,FALSE))</f>
        <v>0</v>
      </c>
      <c r="Y220" s="177"/>
      <c r="Z220" s="124">
        <f>IF(ISNA(VLOOKUP($D220,'Overall Individual'!$B$2:$N$195,13,FALSE)),0,VLOOKUP($D220,'Overall Individual'!$B$2:$N$195,13,FALSE))</f>
        <v>0</v>
      </c>
      <c r="AA220" s="177"/>
      <c r="AC220" s="123"/>
      <c r="AD220" s="123"/>
      <c r="AE220" s="123"/>
    </row>
    <row r="221" spans="1:31" ht="12.75" customHeight="1" thickBot="1">
      <c r="A221" s="173"/>
      <c r="B221" s="181"/>
      <c r="C221" s="181"/>
      <c r="D221" s="130" t="s">
        <v>196</v>
      </c>
      <c r="E221" s="118">
        <f>VLOOKUP(D221,Runners!A$1:B$158,2,FALSE)</f>
        <v>155000</v>
      </c>
      <c r="F221" s="184"/>
      <c r="G221" s="187"/>
      <c r="H221" s="135">
        <f>IF(ISNA(VLOOKUP($D221,'Overall Individual'!$B$2:$J$195,4,FALSE)),0,VLOOKUP($D221,'Overall Individual'!$B$2:$J$195,4,FALSE))</f>
        <v>65</v>
      </c>
      <c r="I221" s="178"/>
      <c r="J221" s="131">
        <f>IF(ISNA(VLOOKUP($D221,'Overall Individual'!$B$2:$J$195,5,FALSE)),0,VLOOKUP($D221,'Overall Individual'!$B$2:$J$195,5,FALSE))</f>
        <v>0</v>
      </c>
      <c r="K221" s="178"/>
      <c r="L221" s="131">
        <f>IF(ISNA(VLOOKUP($D221,'Overall Individual'!$B$2:$J$195,6,FALSE)),0,VLOOKUP($D221,'Overall Individual'!$B$2:$J$195,6,FALSE))</f>
        <v>0</v>
      </c>
      <c r="M221" s="178"/>
      <c r="N221" s="132">
        <f>IF(ISNA(VLOOKUP($D221,'Overall Individual'!$B$2:$J$195,7,FALSE)),0,VLOOKUP($D221,'Overall Individual'!$B$2:$J$195,7,FALSE))</f>
        <v>0</v>
      </c>
      <c r="O221" s="190"/>
      <c r="P221" s="133">
        <f>IF(ISNA(VLOOKUP($D221,'Overall Individual'!$B$2:$J$195,8,FALSE)),0,VLOOKUP($D221,'Overall Individual'!$B$2:$J$195,8,FALSE))</f>
        <v>0</v>
      </c>
      <c r="Q221" s="178"/>
      <c r="R221" s="134">
        <f>IF(ISNA(VLOOKUP($D221,'Overall Individual'!$B$2:$J$195,9,FALSE)),0,VLOOKUP($D221,'Overall Individual'!$B$2:$J$195,9,FALSE))</f>
        <v>0</v>
      </c>
      <c r="S221" s="178"/>
      <c r="T221" s="135">
        <f>IF(ISNA(VLOOKUP($D221,'Overall Individual'!$B$2:$K$195,10,FALSE)),0,VLOOKUP($D221,'Overall Individual'!$B$2:$K$195,10,FALSE))</f>
        <v>0</v>
      </c>
      <c r="U221" s="178"/>
      <c r="V221" s="131">
        <f>IF(ISNA(VLOOKUP($D221,'Overall Individual'!$B$2:$L$195,11,FALSE)),0,VLOOKUP($D221,'Overall Individual'!$B$2:$L$195,11,FALSE))</f>
        <v>0</v>
      </c>
      <c r="W221" s="178"/>
      <c r="X221" s="131">
        <f>IF(ISNA(VLOOKUP($D221,'Overall Individual'!$B$2:$M$195,12,FALSE)),0,VLOOKUP($D221,'Overall Individual'!$B$2:$M$195,12,FALSE))</f>
        <v>0</v>
      </c>
      <c r="Y221" s="178"/>
      <c r="Z221" s="131">
        <f>IF(ISNA(VLOOKUP($D221,'Overall Individual'!$B$2:$N$195,13,FALSE)),0,VLOOKUP($D221,'Overall Individual'!$B$2:$N$195,13,FALSE))</f>
        <v>0</v>
      </c>
      <c r="AA221" s="178"/>
      <c r="AC221" s="123"/>
      <c r="AD221" s="123"/>
      <c r="AE221" s="123"/>
    </row>
    <row r="222" spans="1:31" ht="12.75" customHeight="1" thickTop="1">
      <c r="A222" s="173">
        <v>45</v>
      </c>
      <c r="B222" s="179" t="s">
        <v>266</v>
      </c>
      <c r="C222" s="179" t="s">
        <v>120</v>
      </c>
      <c r="D222" s="118" t="s">
        <v>87</v>
      </c>
      <c r="E222" s="118">
        <f>VLOOKUP(D222,Runners!A$1:B$158,2,FALSE)</f>
        <v>200000</v>
      </c>
      <c r="F222" s="182">
        <f>SUM(E222:E226)</f>
        <v>1000000</v>
      </c>
      <c r="G222" s="185">
        <v>3</v>
      </c>
      <c r="H222" s="121">
        <f>IF(ISNA(VLOOKUP($D222,'Overall Individual'!$B$2:$J$195,4,FALSE)),0,VLOOKUP($D222,'Overall Individual'!$B$2:$J$195,4,FALSE))</f>
        <v>94</v>
      </c>
      <c r="I222" s="176">
        <f>SUM(H222:H226)</f>
        <v>224</v>
      </c>
      <c r="J222" s="120">
        <f>IF(ISNA(VLOOKUP($D222,'Overall Individual'!$B$2:$J$195,5,FALSE)),0,VLOOKUP($D222,'Overall Individual'!$B$2:$J$195,5,FALSE))</f>
        <v>0</v>
      </c>
      <c r="K222" s="176">
        <f>SUM(J222:J226)</f>
        <v>0</v>
      </c>
      <c r="L222" s="120">
        <f>IF(ISNA(VLOOKUP($D222,'Overall Individual'!$B$2:$J$195,6,FALSE)),0,VLOOKUP($D222,'Overall Individual'!$B$2:$J$195,6,FALSE))</f>
        <v>0</v>
      </c>
      <c r="M222" s="176">
        <f>SUM(L222:L226)</f>
        <v>0</v>
      </c>
      <c r="N222" s="137">
        <f>IF(ISNA(VLOOKUP($D222,'Overall Individual'!$B$2:$J$195,7,FALSE)),0,VLOOKUP($D222,'Overall Individual'!$B$2:$J$195,7,FALSE))</f>
        <v>0</v>
      </c>
      <c r="O222" s="188">
        <f>SUM(N222:N226)</f>
        <v>0</v>
      </c>
      <c r="P222" s="120">
        <f>IF(ISNA(VLOOKUP($D222,'Overall Individual'!$B$2:$J$195,8,FALSE)),0,VLOOKUP($D222,'Overall Individual'!$B$2:$J$195,8,FALSE))</f>
        <v>0</v>
      </c>
      <c r="Q222" s="176">
        <f>SUM(P222:P226)</f>
        <v>0</v>
      </c>
      <c r="R222" s="119">
        <f>IF(ISNA(VLOOKUP($D222,'Overall Individual'!$B$2:$J$195,9,FALSE)),0,VLOOKUP($D222,'Overall Individual'!$B$2:$J$195,9,FALSE))</f>
        <v>0</v>
      </c>
      <c r="S222" s="176">
        <f>SUM(R222:R226)</f>
        <v>0</v>
      </c>
      <c r="T222" s="121">
        <f>IF(ISNA(VLOOKUP($D222,'Overall Individual'!$B$2:$K$195,10,FALSE)),0,VLOOKUP($D222,'Overall Individual'!$B$2:$K$195,10,FALSE))</f>
        <v>0</v>
      </c>
      <c r="U222" s="176">
        <f>SUM(T222:T226)</f>
        <v>0</v>
      </c>
      <c r="V222" s="120">
        <f>IF(ISNA(VLOOKUP($D222,'Overall Individual'!$B$2:$L$195,11,FALSE)),0,VLOOKUP($D222,'Overall Individual'!$B$2:$L$195,11,FALSE))</f>
        <v>0</v>
      </c>
      <c r="W222" s="176">
        <f>SUM(V222:V226)</f>
        <v>0</v>
      </c>
      <c r="X222" s="120">
        <f>IF(ISNA(VLOOKUP($D222,'Overall Individual'!$B$2:$M$195,12,FALSE)),0,VLOOKUP($D222,'Overall Individual'!$B$2:$M$195,12,FALSE))</f>
        <v>0</v>
      </c>
      <c r="Y222" s="176">
        <f>SUM(X222:X226)</f>
        <v>0</v>
      </c>
      <c r="Z222" s="120">
        <f>IF(ISNA(VLOOKUP($D222,'Overall Individual'!$B$2:$N$195,13,FALSE)),0,VLOOKUP($D222,'Overall Individual'!$B$2:$N$195,13,FALSE))</f>
        <v>0</v>
      </c>
      <c r="AA222" s="176">
        <f>SUM(Z222:Z226)</f>
        <v>0</v>
      </c>
      <c r="AC222" s="123"/>
      <c r="AD222" s="123"/>
      <c r="AE222" s="123"/>
    </row>
    <row r="223" spans="1:31" ht="12.75" customHeight="1">
      <c r="A223" s="173"/>
      <c r="B223" s="180"/>
      <c r="C223" s="180"/>
      <c r="D223" s="118" t="s">
        <v>149</v>
      </c>
      <c r="E223" s="118">
        <f>VLOOKUP(D223,Runners!A$1:B$158,2,FALSE)</f>
        <v>200000</v>
      </c>
      <c r="F223" s="183"/>
      <c r="G223" s="186"/>
      <c r="H223" s="128">
        <f>IF(ISNA(VLOOKUP($D223,'Overall Individual'!$B$2:$J$195,4,FALSE)),0,VLOOKUP($D223,'Overall Individual'!$B$2:$J$195,4,FALSE))</f>
        <v>0</v>
      </c>
      <c r="I223" s="177"/>
      <c r="J223" s="124">
        <f>IF(ISNA(VLOOKUP($D223,'Overall Individual'!$B$2:$J$195,5,FALSE)),0,VLOOKUP($D223,'Overall Individual'!$B$2:$J$195,5,FALSE))</f>
        <v>0</v>
      </c>
      <c r="K223" s="177"/>
      <c r="L223" s="124">
        <f>IF(ISNA(VLOOKUP($D223,'Overall Individual'!$B$2:$J$195,6,FALSE)),0,VLOOKUP($D223,'Overall Individual'!$B$2:$J$195,6,FALSE))</f>
        <v>0</v>
      </c>
      <c r="M223" s="177"/>
      <c r="N223" s="125">
        <f>IF(ISNA(VLOOKUP($D223,'Overall Individual'!$B$2:$J$195,7,FALSE)),0,VLOOKUP($D223,'Overall Individual'!$B$2:$J$195,7,FALSE))</f>
        <v>0</v>
      </c>
      <c r="O223" s="189"/>
      <c r="P223" s="126">
        <f>IF(ISNA(VLOOKUP($D223,'Overall Individual'!$B$2:$J$195,8,FALSE)),0,VLOOKUP($D223,'Overall Individual'!$B$2:$J$195,8,FALSE))</f>
        <v>0</v>
      </c>
      <c r="Q223" s="177"/>
      <c r="R223" s="127">
        <f>IF(ISNA(VLOOKUP($D223,'Overall Individual'!$B$2:$J$195,9,FALSE)),0,VLOOKUP($D223,'Overall Individual'!$B$2:$J$195,9,FALSE))</f>
        <v>0</v>
      </c>
      <c r="S223" s="177"/>
      <c r="T223" s="128">
        <f>IF(ISNA(VLOOKUP($D223,'Overall Individual'!$B$2:$K$195,10,FALSE)),0,VLOOKUP($D223,'Overall Individual'!$B$2:$K$195,10,FALSE))</f>
        <v>0</v>
      </c>
      <c r="U223" s="177"/>
      <c r="V223" s="124">
        <f>IF(ISNA(VLOOKUP($D223,'Overall Individual'!$B$2:$L$195,11,FALSE)),0,VLOOKUP($D223,'Overall Individual'!$B$2:$L$195,11,FALSE))</f>
        <v>0</v>
      </c>
      <c r="W223" s="177"/>
      <c r="X223" s="124">
        <f>IF(ISNA(VLOOKUP($D223,'Overall Individual'!$B$2:$M$195,12,FALSE)),0,VLOOKUP($D223,'Overall Individual'!$B$2:$M$195,12,FALSE))</f>
        <v>0</v>
      </c>
      <c r="Y223" s="177"/>
      <c r="Z223" s="124">
        <f>IF(ISNA(VLOOKUP($D223,'Overall Individual'!$B$2:$N$195,13,FALSE)),0,VLOOKUP($D223,'Overall Individual'!$B$2:$N$195,13,FALSE))</f>
        <v>0</v>
      </c>
      <c r="AA223" s="177"/>
      <c r="AC223" s="123"/>
      <c r="AD223" s="123"/>
      <c r="AE223" s="123"/>
    </row>
    <row r="224" spans="1:31" ht="12.75" customHeight="1">
      <c r="A224" s="173"/>
      <c r="B224" s="180"/>
      <c r="C224" s="180"/>
      <c r="D224" s="118" t="s">
        <v>13</v>
      </c>
      <c r="E224" s="118">
        <f>VLOOKUP(D224,Runners!A$1:B$158,2,FALSE)</f>
        <v>200000</v>
      </c>
      <c r="F224" s="183"/>
      <c r="G224" s="186"/>
      <c r="H224" s="128">
        <f>IF(ISNA(VLOOKUP($D224,'Overall Individual'!$B$2:$J$195,4,FALSE)),0,VLOOKUP($D224,'Overall Individual'!$B$2:$J$195,4,FALSE))</f>
        <v>73</v>
      </c>
      <c r="I224" s="177"/>
      <c r="J224" s="124">
        <f>IF(ISNA(VLOOKUP($D224,'Overall Individual'!$B$2:$J$195,5,FALSE)),0,VLOOKUP($D224,'Overall Individual'!$B$2:$J$195,5,FALSE))</f>
        <v>0</v>
      </c>
      <c r="K224" s="177"/>
      <c r="L224" s="124">
        <f>IF(ISNA(VLOOKUP($D224,'Overall Individual'!$B$2:$J$195,6,FALSE)),0,VLOOKUP($D224,'Overall Individual'!$B$2:$J$195,6,FALSE))</f>
        <v>0</v>
      </c>
      <c r="M224" s="177"/>
      <c r="N224" s="125">
        <f>IF(ISNA(VLOOKUP($D224,'Overall Individual'!$B$2:$J$195,7,FALSE)),0,VLOOKUP($D224,'Overall Individual'!$B$2:$J$195,7,FALSE))</f>
        <v>0</v>
      </c>
      <c r="O224" s="189"/>
      <c r="P224" s="126">
        <f>IF(ISNA(VLOOKUP($D224,'Overall Individual'!$B$2:$J$195,8,FALSE)),0,VLOOKUP($D224,'Overall Individual'!$B$2:$J$195,8,FALSE))</f>
        <v>0</v>
      </c>
      <c r="Q224" s="177"/>
      <c r="R224" s="127">
        <f>IF(ISNA(VLOOKUP($D224,'Overall Individual'!$B$2:$J$195,9,FALSE)),0,VLOOKUP($D224,'Overall Individual'!$B$2:$J$195,9,FALSE))</f>
        <v>0</v>
      </c>
      <c r="S224" s="177"/>
      <c r="T224" s="128">
        <f>IF(ISNA(VLOOKUP($D224,'Overall Individual'!$B$2:$K$195,10,FALSE)),0,VLOOKUP($D224,'Overall Individual'!$B$2:$K$195,10,FALSE))</f>
        <v>0</v>
      </c>
      <c r="U224" s="177"/>
      <c r="V224" s="124">
        <f>IF(ISNA(VLOOKUP($D224,'Overall Individual'!$B$2:$L$195,11,FALSE)),0,VLOOKUP($D224,'Overall Individual'!$B$2:$L$195,11,FALSE))</f>
        <v>0</v>
      </c>
      <c r="W224" s="177"/>
      <c r="X224" s="124">
        <f>IF(ISNA(VLOOKUP($D224,'Overall Individual'!$B$2:$M$195,12,FALSE)),0,VLOOKUP($D224,'Overall Individual'!$B$2:$M$195,12,FALSE))</f>
        <v>0</v>
      </c>
      <c r="Y224" s="177"/>
      <c r="Z224" s="124">
        <f>IF(ISNA(VLOOKUP($D224,'Overall Individual'!$B$2:$N$195,13,FALSE)),0,VLOOKUP($D224,'Overall Individual'!$B$2:$N$195,13,FALSE))</f>
        <v>0</v>
      </c>
      <c r="AA224" s="177"/>
      <c r="AC224" s="123"/>
      <c r="AD224" s="123"/>
      <c r="AE224" s="123"/>
    </row>
    <row r="225" spans="1:31" ht="12.75" customHeight="1">
      <c r="A225" s="173"/>
      <c r="B225" s="180"/>
      <c r="C225" s="180"/>
      <c r="D225" s="118" t="s">
        <v>102</v>
      </c>
      <c r="E225" s="118">
        <f>VLOOKUP(D225,Runners!A$1:B$158,2,FALSE)</f>
        <v>200000</v>
      </c>
      <c r="F225" s="183"/>
      <c r="G225" s="186"/>
      <c r="H225" s="128">
        <f>IF(ISNA(VLOOKUP($D225,'Overall Individual'!$B$2:$J$195,4,FALSE)),0,VLOOKUP($D225,'Overall Individual'!$B$2:$J$195,4,FALSE))</f>
        <v>0</v>
      </c>
      <c r="I225" s="177"/>
      <c r="J225" s="124">
        <f>IF(ISNA(VLOOKUP($D225,'Overall Individual'!$B$2:$J$195,5,FALSE)),0,VLOOKUP($D225,'Overall Individual'!$B$2:$J$195,5,FALSE))</f>
        <v>0</v>
      </c>
      <c r="K225" s="177"/>
      <c r="L225" s="124">
        <f>IF(ISNA(VLOOKUP($D225,'Overall Individual'!$B$2:$J$195,6,FALSE)),0,VLOOKUP($D225,'Overall Individual'!$B$2:$J$195,6,FALSE))</f>
        <v>0</v>
      </c>
      <c r="M225" s="177"/>
      <c r="N225" s="125">
        <f>IF(ISNA(VLOOKUP($D225,'Overall Individual'!$B$2:$J$195,7,FALSE)),0,VLOOKUP($D225,'Overall Individual'!$B$2:$J$195,7,FALSE))</f>
        <v>0</v>
      </c>
      <c r="O225" s="189"/>
      <c r="P225" s="126">
        <f>IF(ISNA(VLOOKUP($D225,'Overall Individual'!$B$2:$J$195,8,FALSE)),0,VLOOKUP($D225,'Overall Individual'!$B$2:$J$195,8,FALSE))</f>
        <v>0</v>
      </c>
      <c r="Q225" s="177"/>
      <c r="R225" s="127">
        <f>IF(ISNA(VLOOKUP($D225,'Overall Individual'!$B$2:$J$195,9,FALSE)),0,VLOOKUP($D225,'Overall Individual'!$B$2:$J$195,9,FALSE))</f>
        <v>0</v>
      </c>
      <c r="S225" s="177"/>
      <c r="T225" s="128">
        <f>IF(ISNA(VLOOKUP($D225,'Overall Individual'!$B$2:$K$195,10,FALSE)),0,VLOOKUP($D225,'Overall Individual'!$B$2:$K$195,10,FALSE))</f>
        <v>0</v>
      </c>
      <c r="U225" s="177"/>
      <c r="V225" s="124">
        <f>IF(ISNA(VLOOKUP($D225,'Overall Individual'!$B$2:$L$195,11,FALSE)),0,VLOOKUP($D225,'Overall Individual'!$B$2:$L$195,11,FALSE))</f>
        <v>0</v>
      </c>
      <c r="W225" s="177"/>
      <c r="X225" s="124">
        <f>IF(ISNA(VLOOKUP($D225,'Overall Individual'!$B$2:$M$195,12,FALSE)),0,VLOOKUP($D225,'Overall Individual'!$B$2:$M$195,12,FALSE))</f>
        <v>0</v>
      </c>
      <c r="Y225" s="177"/>
      <c r="Z225" s="124">
        <f>IF(ISNA(VLOOKUP($D225,'Overall Individual'!$B$2:$N$195,13,FALSE)),0,VLOOKUP($D225,'Overall Individual'!$B$2:$N$195,13,FALSE))</f>
        <v>0</v>
      </c>
      <c r="AA225" s="177"/>
      <c r="AC225" s="123"/>
      <c r="AD225" s="123"/>
      <c r="AE225" s="123"/>
    </row>
    <row r="226" spans="1:31" ht="12.75" customHeight="1" thickBot="1">
      <c r="A226" s="173"/>
      <c r="B226" s="181"/>
      <c r="C226" s="181"/>
      <c r="D226" s="130" t="s">
        <v>21</v>
      </c>
      <c r="E226" s="118">
        <f>VLOOKUP(D226,Runners!A$1:B$158,2,FALSE)</f>
        <v>200000</v>
      </c>
      <c r="F226" s="184"/>
      <c r="G226" s="187"/>
      <c r="H226" s="135">
        <f>IF(ISNA(VLOOKUP($D226,'Overall Individual'!$B$2:$J$195,4,FALSE)),0,VLOOKUP($D226,'Overall Individual'!$B$2:$J$195,4,FALSE))</f>
        <v>57</v>
      </c>
      <c r="I226" s="178"/>
      <c r="J226" s="131">
        <f>IF(ISNA(VLOOKUP($D226,'Overall Individual'!$B$2:$J$195,5,FALSE)),0,VLOOKUP($D226,'Overall Individual'!$B$2:$J$195,5,FALSE))</f>
        <v>0</v>
      </c>
      <c r="K226" s="178"/>
      <c r="L226" s="131">
        <f>IF(ISNA(VLOOKUP($D226,'Overall Individual'!$B$2:$J$195,6,FALSE)),0,VLOOKUP($D226,'Overall Individual'!$B$2:$J$195,6,FALSE))</f>
        <v>0</v>
      </c>
      <c r="M226" s="178"/>
      <c r="N226" s="132">
        <f>IF(ISNA(VLOOKUP($D226,'Overall Individual'!$B$2:$J$195,7,FALSE)),0,VLOOKUP($D226,'Overall Individual'!$B$2:$J$195,7,FALSE))</f>
        <v>0</v>
      </c>
      <c r="O226" s="190"/>
      <c r="P226" s="133">
        <f>IF(ISNA(VLOOKUP($D226,'Overall Individual'!$B$2:$J$195,8,FALSE)),0,VLOOKUP($D226,'Overall Individual'!$B$2:$J$195,8,FALSE))</f>
        <v>0</v>
      </c>
      <c r="Q226" s="178"/>
      <c r="R226" s="134">
        <f>IF(ISNA(VLOOKUP($D226,'Overall Individual'!$B$2:$J$195,9,FALSE)),0,VLOOKUP($D226,'Overall Individual'!$B$2:$J$195,9,FALSE))</f>
        <v>0</v>
      </c>
      <c r="S226" s="178"/>
      <c r="T226" s="135">
        <f>IF(ISNA(VLOOKUP($D226,'Overall Individual'!$B$2:$K$195,10,FALSE)),0,VLOOKUP($D226,'Overall Individual'!$B$2:$K$195,10,FALSE))</f>
        <v>0</v>
      </c>
      <c r="U226" s="178"/>
      <c r="V226" s="131">
        <f>IF(ISNA(VLOOKUP($D226,'Overall Individual'!$B$2:$L$195,11,FALSE)),0,VLOOKUP($D226,'Overall Individual'!$B$2:$L$195,11,FALSE))</f>
        <v>0</v>
      </c>
      <c r="W226" s="178"/>
      <c r="X226" s="131">
        <f>IF(ISNA(VLOOKUP($D226,'Overall Individual'!$B$2:$M$195,12,FALSE)),0,VLOOKUP($D226,'Overall Individual'!$B$2:$M$195,12,FALSE))</f>
        <v>0</v>
      </c>
      <c r="Y226" s="178"/>
      <c r="Z226" s="131">
        <f>IF(ISNA(VLOOKUP($D226,'Overall Individual'!$B$2:$N$195,13,FALSE)),0,VLOOKUP($D226,'Overall Individual'!$B$2:$N$195,13,FALSE))</f>
        <v>0</v>
      </c>
      <c r="AA226" s="178"/>
      <c r="AC226" s="123"/>
      <c r="AD226" s="123"/>
      <c r="AE226" s="123"/>
    </row>
    <row r="227" spans="1:31" ht="12.75" customHeight="1" thickTop="1">
      <c r="A227" s="173">
        <v>46</v>
      </c>
      <c r="B227" s="179" t="s">
        <v>267</v>
      </c>
      <c r="C227" s="179" t="s">
        <v>201</v>
      </c>
      <c r="D227" s="143" t="s">
        <v>12</v>
      </c>
      <c r="E227" s="118">
        <f>VLOOKUP(D227,Runners!A$1:B$158,2,FALSE)</f>
        <v>250000</v>
      </c>
      <c r="F227" s="182">
        <f>SUM(E227:E231)</f>
        <v>1000000</v>
      </c>
      <c r="G227" s="185">
        <v>3</v>
      </c>
      <c r="H227" s="121">
        <f>IF(ISNA(VLOOKUP($D227,'Overall Individual'!$B$2:$J$195,4,FALSE)),0,VLOOKUP($D227,'Overall Individual'!$B$2:$J$195,4,FALSE))</f>
        <v>97</v>
      </c>
      <c r="I227" s="176">
        <f>SUM(H227:H231)</f>
        <v>333</v>
      </c>
      <c r="J227" s="120">
        <f>IF(ISNA(VLOOKUP($D227,'Overall Individual'!$B$2:$J$195,5,FALSE)),0,VLOOKUP($D227,'Overall Individual'!$B$2:$J$195,5,FALSE))</f>
        <v>0</v>
      </c>
      <c r="K227" s="176">
        <f>SUM(J227:J231)</f>
        <v>0</v>
      </c>
      <c r="L227" s="120">
        <f>IF(ISNA(VLOOKUP($D227,'Overall Individual'!$B$2:$J$195,6,FALSE)),0,VLOOKUP($D227,'Overall Individual'!$B$2:$J$195,6,FALSE))</f>
        <v>0</v>
      </c>
      <c r="M227" s="176">
        <f>SUM(L227:L231)</f>
        <v>0</v>
      </c>
      <c r="N227" s="137">
        <f>IF(ISNA(VLOOKUP($D227,'Overall Individual'!$B$2:$J$195,7,FALSE)),0,VLOOKUP($D227,'Overall Individual'!$B$2:$J$195,7,FALSE))</f>
        <v>0</v>
      </c>
      <c r="O227" s="188">
        <f>SUM(N227:N231)</f>
        <v>0</v>
      </c>
      <c r="P227" s="120">
        <f>IF(ISNA(VLOOKUP($D227,'Overall Individual'!$B$2:$J$195,8,FALSE)),0,VLOOKUP($D227,'Overall Individual'!$B$2:$J$195,8,FALSE))</f>
        <v>0</v>
      </c>
      <c r="Q227" s="176">
        <f>SUM(P227:P231)</f>
        <v>0</v>
      </c>
      <c r="R227" s="119">
        <f>IF(ISNA(VLOOKUP($D227,'Overall Individual'!$B$2:$J$195,9,FALSE)),0,VLOOKUP($D227,'Overall Individual'!$B$2:$J$195,9,FALSE))</f>
        <v>0</v>
      </c>
      <c r="S227" s="176">
        <f>SUM(R227:R231)</f>
        <v>0</v>
      </c>
      <c r="T227" s="121">
        <f>IF(ISNA(VLOOKUP($D227,'Overall Individual'!$B$2:$K$195,10,FALSE)),0,VLOOKUP($D227,'Overall Individual'!$B$2:$K$195,10,FALSE))</f>
        <v>0</v>
      </c>
      <c r="U227" s="176">
        <f>SUM(T227:T231)</f>
        <v>0</v>
      </c>
      <c r="V227" s="120">
        <f>IF(ISNA(VLOOKUP($D227,'Overall Individual'!$B$2:$L$195,11,FALSE)),0,VLOOKUP($D227,'Overall Individual'!$B$2:$L$195,11,FALSE))</f>
        <v>0</v>
      </c>
      <c r="W227" s="176">
        <f>SUM(V227:V231)</f>
        <v>0</v>
      </c>
      <c r="X227" s="120">
        <f>IF(ISNA(VLOOKUP($D227,'Overall Individual'!$B$2:$M$195,12,FALSE)),0,VLOOKUP($D227,'Overall Individual'!$B$2:$M$195,12,FALSE))</f>
        <v>0</v>
      </c>
      <c r="Y227" s="176">
        <f>SUM(X227:X231)</f>
        <v>0</v>
      </c>
      <c r="Z227" s="120">
        <f>IF(ISNA(VLOOKUP($D227,'Overall Individual'!$B$2:$N$195,13,FALSE)),0,VLOOKUP($D227,'Overall Individual'!$B$2:$N$195,13,FALSE))</f>
        <v>0</v>
      </c>
      <c r="AA227" s="176">
        <f>SUM(Z227:Z231)</f>
        <v>0</v>
      </c>
      <c r="AC227" s="123"/>
      <c r="AD227" s="123"/>
      <c r="AE227" s="123"/>
    </row>
    <row r="228" spans="1:31" ht="12.75" customHeight="1">
      <c r="A228" s="173"/>
      <c r="B228" s="180"/>
      <c r="C228" s="180"/>
      <c r="D228" s="143" t="s">
        <v>66</v>
      </c>
      <c r="E228" s="118">
        <f>VLOOKUP(D228,Runners!A$1:B$158,2,FALSE)</f>
        <v>240000</v>
      </c>
      <c r="F228" s="183"/>
      <c r="G228" s="186"/>
      <c r="H228" s="128">
        <f>IF(ISNA(VLOOKUP($D228,'Overall Individual'!$B$2:$J$195,4,FALSE)),0,VLOOKUP($D228,'Overall Individual'!$B$2:$J$195,4,FALSE))</f>
        <v>100</v>
      </c>
      <c r="I228" s="177"/>
      <c r="J228" s="124">
        <f>IF(ISNA(VLOOKUP($D228,'Overall Individual'!$B$2:$J$195,5,FALSE)),0,VLOOKUP($D228,'Overall Individual'!$B$2:$J$195,5,FALSE))</f>
        <v>0</v>
      </c>
      <c r="K228" s="177"/>
      <c r="L228" s="124">
        <f>IF(ISNA(VLOOKUP($D228,'Overall Individual'!$B$2:$J$195,6,FALSE)),0,VLOOKUP($D228,'Overall Individual'!$B$2:$J$195,6,FALSE))</f>
        <v>0</v>
      </c>
      <c r="M228" s="177"/>
      <c r="N228" s="125">
        <f>IF(ISNA(VLOOKUP($D228,'Overall Individual'!$B$2:$J$195,7,FALSE)),0,VLOOKUP($D228,'Overall Individual'!$B$2:$J$195,7,FALSE))</f>
        <v>0</v>
      </c>
      <c r="O228" s="189"/>
      <c r="P228" s="126">
        <f>IF(ISNA(VLOOKUP($D228,'Overall Individual'!$B$2:$J$195,8,FALSE)),0,VLOOKUP($D228,'Overall Individual'!$B$2:$J$195,8,FALSE))</f>
        <v>0</v>
      </c>
      <c r="Q228" s="177"/>
      <c r="R228" s="127">
        <f>IF(ISNA(VLOOKUP($D228,'Overall Individual'!$B$2:$J$195,9,FALSE)),0,VLOOKUP($D228,'Overall Individual'!$B$2:$J$195,9,FALSE))</f>
        <v>0</v>
      </c>
      <c r="S228" s="177"/>
      <c r="T228" s="128">
        <f>IF(ISNA(VLOOKUP($D228,'Overall Individual'!$B$2:$K$195,10,FALSE)),0,VLOOKUP($D228,'Overall Individual'!$B$2:$K$195,10,FALSE))</f>
        <v>0</v>
      </c>
      <c r="U228" s="177"/>
      <c r="V228" s="124">
        <f>IF(ISNA(VLOOKUP($D228,'Overall Individual'!$B$2:$L$195,11,FALSE)),0,VLOOKUP($D228,'Overall Individual'!$B$2:$L$195,11,FALSE))</f>
        <v>0</v>
      </c>
      <c r="W228" s="177"/>
      <c r="X228" s="124">
        <f>IF(ISNA(VLOOKUP($D228,'Overall Individual'!$B$2:$M$195,12,FALSE)),0,VLOOKUP($D228,'Overall Individual'!$B$2:$M$195,12,FALSE))</f>
        <v>0</v>
      </c>
      <c r="Y228" s="177"/>
      <c r="Z228" s="124">
        <f>IF(ISNA(VLOOKUP($D228,'Overall Individual'!$B$2:$N$195,13,FALSE)),0,VLOOKUP($D228,'Overall Individual'!$B$2:$N$195,13,FALSE))</f>
        <v>0</v>
      </c>
      <c r="AA228" s="177"/>
      <c r="AC228" s="123"/>
      <c r="AD228" s="123"/>
      <c r="AE228" s="123"/>
    </row>
    <row r="229" spans="1:31" ht="12.75" customHeight="1">
      <c r="A229" s="173"/>
      <c r="B229" s="180"/>
      <c r="C229" s="180"/>
      <c r="D229" s="118" t="s">
        <v>96</v>
      </c>
      <c r="E229" s="118">
        <f>VLOOKUP(D229,Runners!A$1:B$158,2,FALSE)</f>
        <v>230000</v>
      </c>
      <c r="F229" s="183"/>
      <c r="G229" s="186"/>
      <c r="H229" s="128">
        <f>IF(ISNA(VLOOKUP($D229,'Overall Individual'!$B$2:$J$195,4,FALSE)),0,VLOOKUP($D229,'Overall Individual'!$B$2:$J$195,4,FALSE))</f>
        <v>0</v>
      </c>
      <c r="I229" s="177"/>
      <c r="J229" s="124">
        <f>IF(ISNA(VLOOKUP($D229,'Overall Individual'!$B$2:$J$195,5,FALSE)),0,VLOOKUP($D229,'Overall Individual'!$B$2:$J$195,5,FALSE))</f>
        <v>0</v>
      </c>
      <c r="K229" s="177"/>
      <c r="L229" s="124">
        <f>IF(ISNA(VLOOKUP($D229,'Overall Individual'!$B$2:$J$195,6,FALSE)),0,VLOOKUP($D229,'Overall Individual'!$B$2:$J$195,6,FALSE))</f>
        <v>0</v>
      </c>
      <c r="M229" s="177"/>
      <c r="N229" s="125">
        <f>IF(ISNA(VLOOKUP($D229,'Overall Individual'!$B$2:$J$195,7,FALSE)),0,VLOOKUP($D229,'Overall Individual'!$B$2:$J$195,7,FALSE))</f>
        <v>0</v>
      </c>
      <c r="O229" s="189"/>
      <c r="P229" s="126">
        <f>IF(ISNA(VLOOKUP($D229,'Overall Individual'!$B$2:$J$195,8,FALSE)),0,VLOOKUP($D229,'Overall Individual'!$B$2:$J$195,8,FALSE))</f>
        <v>0</v>
      </c>
      <c r="Q229" s="177"/>
      <c r="R229" s="127">
        <f>IF(ISNA(VLOOKUP($D229,'Overall Individual'!$B$2:$J$195,9,FALSE)),0,VLOOKUP($D229,'Overall Individual'!$B$2:$J$195,9,FALSE))</f>
        <v>0</v>
      </c>
      <c r="S229" s="177"/>
      <c r="T229" s="128">
        <f>IF(ISNA(VLOOKUP($D229,'Overall Individual'!$B$2:$K$195,10,FALSE)),0,VLOOKUP($D229,'Overall Individual'!$B$2:$K$195,10,FALSE))</f>
        <v>0</v>
      </c>
      <c r="U229" s="177"/>
      <c r="V229" s="124">
        <f>IF(ISNA(VLOOKUP($D229,'Overall Individual'!$B$2:$L$195,11,FALSE)),0,VLOOKUP($D229,'Overall Individual'!$B$2:$L$195,11,FALSE))</f>
        <v>0</v>
      </c>
      <c r="W229" s="177"/>
      <c r="X229" s="124">
        <f>IF(ISNA(VLOOKUP($D229,'Overall Individual'!$B$2:$M$195,12,FALSE)),0,VLOOKUP($D229,'Overall Individual'!$B$2:$M$195,12,FALSE))</f>
        <v>0</v>
      </c>
      <c r="Y229" s="177"/>
      <c r="Z229" s="124">
        <f>IF(ISNA(VLOOKUP($D229,'Overall Individual'!$B$2:$N$195,13,FALSE)),0,VLOOKUP($D229,'Overall Individual'!$B$2:$N$195,13,FALSE))</f>
        <v>0</v>
      </c>
      <c r="AA229" s="177"/>
      <c r="AC229" s="123"/>
      <c r="AD229" s="123"/>
      <c r="AE229" s="123"/>
    </row>
    <row r="230" spans="1:31" ht="12.75" customHeight="1">
      <c r="A230" s="173"/>
      <c r="B230" s="180"/>
      <c r="C230" s="180"/>
      <c r="D230" s="143" t="s">
        <v>200</v>
      </c>
      <c r="E230" s="118">
        <f>VLOOKUP(D230,Runners!A$1:B$158,2,FALSE)</f>
        <v>150000</v>
      </c>
      <c r="F230" s="183"/>
      <c r="G230" s="186"/>
      <c r="H230" s="128">
        <f>IF(ISNA(VLOOKUP($D230,'Overall Individual'!$B$2:$J$195,4,FALSE)),0,VLOOKUP($D230,'Overall Individual'!$B$2:$J$195,4,FALSE))</f>
        <v>74</v>
      </c>
      <c r="I230" s="177"/>
      <c r="J230" s="124">
        <f>IF(ISNA(VLOOKUP($D230,'Overall Individual'!$B$2:$J$195,5,FALSE)),0,VLOOKUP($D230,'Overall Individual'!$B$2:$J$195,5,FALSE))</f>
        <v>0</v>
      </c>
      <c r="K230" s="177"/>
      <c r="L230" s="124">
        <f>IF(ISNA(VLOOKUP($D230,'Overall Individual'!$B$2:$J$195,6,FALSE)),0,VLOOKUP($D230,'Overall Individual'!$B$2:$J$195,6,FALSE))</f>
        <v>0</v>
      </c>
      <c r="M230" s="177"/>
      <c r="N230" s="125">
        <f>IF(ISNA(VLOOKUP($D230,'Overall Individual'!$B$2:$J$195,7,FALSE)),0,VLOOKUP($D230,'Overall Individual'!$B$2:$J$195,7,FALSE))</f>
        <v>0</v>
      </c>
      <c r="O230" s="189"/>
      <c r="P230" s="126">
        <f>IF(ISNA(VLOOKUP($D230,'Overall Individual'!$B$2:$J$195,8,FALSE)),0,VLOOKUP($D230,'Overall Individual'!$B$2:$J$195,8,FALSE))</f>
        <v>0</v>
      </c>
      <c r="Q230" s="177"/>
      <c r="R230" s="127">
        <f>IF(ISNA(VLOOKUP($D230,'Overall Individual'!$B$2:$J$195,9,FALSE)),0,VLOOKUP($D230,'Overall Individual'!$B$2:$J$195,9,FALSE))</f>
        <v>0</v>
      </c>
      <c r="S230" s="177"/>
      <c r="T230" s="128">
        <f>IF(ISNA(VLOOKUP($D230,'Overall Individual'!$B$2:$K$195,10,FALSE)),0,VLOOKUP($D230,'Overall Individual'!$B$2:$K$195,10,FALSE))</f>
        <v>0</v>
      </c>
      <c r="U230" s="177"/>
      <c r="V230" s="124">
        <f>IF(ISNA(VLOOKUP($D230,'Overall Individual'!$B$2:$L$195,11,FALSE)),0,VLOOKUP($D230,'Overall Individual'!$B$2:$L$195,11,FALSE))</f>
        <v>0</v>
      </c>
      <c r="W230" s="177"/>
      <c r="X230" s="124">
        <f>IF(ISNA(VLOOKUP($D230,'Overall Individual'!$B$2:$M$195,12,FALSE)),0,VLOOKUP($D230,'Overall Individual'!$B$2:$M$195,12,FALSE))</f>
        <v>0</v>
      </c>
      <c r="Y230" s="177"/>
      <c r="Z230" s="124">
        <f>IF(ISNA(VLOOKUP($D230,'Overall Individual'!$B$2:$N$195,13,FALSE)),0,VLOOKUP($D230,'Overall Individual'!$B$2:$N$195,13,FALSE))</f>
        <v>0</v>
      </c>
      <c r="AA230" s="177"/>
      <c r="AC230" s="123"/>
      <c r="AD230" s="123"/>
      <c r="AE230" s="123"/>
    </row>
    <row r="231" spans="1:31" ht="12.75" customHeight="1" thickBot="1">
      <c r="A231" s="173"/>
      <c r="B231" s="181"/>
      <c r="C231" s="181"/>
      <c r="D231" s="144" t="s">
        <v>218</v>
      </c>
      <c r="E231" s="118">
        <f>VLOOKUP(D231,Runners!A$1:B$158,2,FALSE)</f>
        <v>130000</v>
      </c>
      <c r="F231" s="184"/>
      <c r="G231" s="187"/>
      <c r="H231" s="135">
        <f>IF(ISNA(VLOOKUP($D231,'Overall Individual'!$B$2:$J$195,4,FALSE)),0,VLOOKUP($D231,'Overall Individual'!$B$2:$J$195,4,FALSE))</f>
        <v>62</v>
      </c>
      <c r="I231" s="178"/>
      <c r="J231" s="131">
        <f>IF(ISNA(VLOOKUP($D231,'Overall Individual'!$B$2:$J$195,5,FALSE)),0,VLOOKUP($D231,'Overall Individual'!$B$2:$J$195,5,FALSE))</f>
        <v>0</v>
      </c>
      <c r="K231" s="178"/>
      <c r="L231" s="131">
        <f>IF(ISNA(VLOOKUP($D231,'Overall Individual'!$B$2:$J$195,6,FALSE)),0,VLOOKUP($D231,'Overall Individual'!$B$2:$J$195,6,FALSE))</f>
        <v>0</v>
      </c>
      <c r="M231" s="178"/>
      <c r="N231" s="132">
        <f>IF(ISNA(VLOOKUP($D231,'Overall Individual'!$B$2:$J$195,7,FALSE)),0,VLOOKUP($D231,'Overall Individual'!$B$2:$J$195,7,FALSE))</f>
        <v>0</v>
      </c>
      <c r="O231" s="190"/>
      <c r="P231" s="133">
        <f>IF(ISNA(VLOOKUP($D231,'Overall Individual'!$B$2:$J$195,8,FALSE)),0,VLOOKUP($D231,'Overall Individual'!$B$2:$J$195,8,FALSE))</f>
        <v>0</v>
      </c>
      <c r="Q231" s="178"/>
      <c r="R231" s="134">
        <f>IF(ISNA(VLOOKUP($D231,'Overall Individual'!$B$2:$J$195,9,FALSE)),0,VLOOKUP($D231,'Overall Individual'!$B$2:$J$195,9,FALSE))</f>
        <v>0</v>
      </c>
      <c r="S231" s="178"/>
      <c r="T231" s="135">
        <f>IF(ISNA(VLOOKUP($D231,'Overall Individual'!$B$2:$K$195,10,FALSE)),0,VLOOKUP($D231,'Overall Individual'!$B$2:$K$195,10,FALSE))</f>
        <v>0</v>
      </c>
      <c r="U231" s="178"/>
      <c r="V231" s="131">
        <f>IF(ISNA(VLOOKUP($D231,'Overall Individual'!$B$2:$L$195,11,FALSE)),0,VLOOKUP($D231,'Overall Individual'!$B$2:$L$195,11,FALSE))</f>
        <v>0</v>
      </c>
      <c r="W231" s="178"/>
      <c r="X231" s="131">
        <f>IF(ISNA(VLOOKUP($D231,'Overall Individual'!$B$2:$M$195,12,FALSE)),0,VLOOKUP($D231,'Overall Individual'!$B$2:$M$195,12,FALSE))</f>
        <v>0</v>
      </c>
      <c r="Y231" s="178"/>
      <c r="Z231" s="131">
        <f>IF(ISNA(VLOOKUP($D231,'Overall Individual'!$B$2:$N$195,13,FALSE)),0,VLOOKUP($D231,'Overall Individual'!$B$2:$N$195,13,FALSE))</f>
        <v>0</v>
      </c>
      <c r="AA231" s="178"/>
      <c r="AC231" s="123"/>
      <c r="AD231" s="123"/>
      <c r="AE231" s="123"/>
    </row>
    <row r="232" spans="1:31" ht="12.75" customHeight="1" thickTop="1">
      <c r="A232" s="173">
        <v>47</v>
      </c>
      <c r="B232" s="179" t="s">
        <v>268</v>
      </c>
      <c r="C232" s="179" t="s">
        <v>84</v>
      </c>
      <c r="D232" s="143" t="s">
        <v>4</v>
      </c>
      <c r="E232" s="118">
        <f>VLOOKUP(D232,Runners!A$1:B$158,2,FALSE)</f>
        <v>250000</v>
      </c>
      <c r="F232" s="182">
        <f>SUM(E232:E236)</f>
        <v>1000000</v>
      </c>
      <c r="G232" s="185">
        <v>3</v>
      </c>
      <c r="H232" s="121">
        <f>IF(ISNA(VLOOKUP($D232,'Overall Individual'!$B$2:$J$195,4,FALSE)),0,VLOOKUP($D232,'Overall Individual'!$B$2:$J$195,4,FALSE))</f>
        <v>98</v>
      </c>
      <c r="I232" s="176">
        <f>SUM(H232:H236)</f>
        <v>231</v>
      </c>
      <c r="J232" s="120">
        <f>IF(ISNA(VLOOKUP($D232,'Overall Individual'!$B$2:$J$195,5,FALSE)),0,VLOOKUP($D232,'Overall Individual'!$B$2:$J$195,5,FALSE))</f>
        <v>0</v>
      </c>
      <c r="K232" s="176">
        <f>SUM(J232:J236)</f>
        <v>0</v>
      </c>
      <c r="L232" s="120">
        <f>IF(ISNA(VLOOKUP($D232,'Overall Individual'!$B$2:$J$195,6,FALSE)),0,VLOOKUP($D232,'Overall Individual'!$B$2:$J$195,6,FALSE))</f>
        <v>0</v>
      </c>
      <c r="M232" s="176">
        <f>SUM(L232:L236)</f>
        <v>0</v>
      </c>
      <c r="N232" s="137">
        <f>IF(ISNA(VLOOKUP($D232,'Overall Individual'!$B$2:$J$195,7,FALSE)),0,VLOOKUP($D232,'Overall Individual'!$B$2:$J$195,7,FALSE))</f>
        <v>0</v>
      </c>
      <c r="O232" s="188">
        <f>SUM(N232:N236)</f>
        <v>0</v>
      </c>
      <c r="P232" s="120">
        <f>IF(ISNA(VLOOKUP($D232,'Overall Individual'!$B$2:$J$195,8,FALSE)),0,VLOOKUP($D232,'Overall Individual'!$B$2:$J$195,8,FALSE))</f>
        <v>0</v>
      </c>
      <c r="Q232" s="176">
        <f>SUM(P232:P236)</f>
        <v>0</v>
      </c>
      <c r="R232" s="119">
        <f>IF(ISNA(VLOOKUP($D232,'Overall Individual'!$B$2:$J$195,9,FALSE)),0,VLOOKUP($D232,'Overall Individual'!$B$2:$J$195,9,FALSE))</f>
        <v>0</v>
      </c>
      <c r="S232" s="176">
        <f>SUM(R232:R236)</f>
        <v>0</v>
      </c>
      <c r="T232" s="121">
        <f>IF(ISNA(VLOOKUP($D232,'Overall Individual'!$B$2:$K$195,10,FALSE)),0,VLOOKUP($D232,'Overall Individual'!$B$2:$K$195,10,FALSE))</f>
        <v>0</v>
      </c>
      <c r="U232" s="176">
        <f>SUM(T232:T236)</f>
        <v>0</v>
      </c>
      <c r="V232" s="120">
        <f>IF(ISNA(VLOOKUP($D232,'Overall Individual'!$B$2:$L$195,11,FALSE)),0,VLOOKUP($D232,'Overall Individual'!$B$2:$L$195,11,FALSE))</f>
        <v>0</v>
      </c>
      <c r="W232" s="176">
        <f>SUM(V232:V236)</f>
        <v>0</v>
      </c>
      <c r="X232" s="120">
        <f>IF(ISNA(VLOOKUP($D232,'Overall Individual'!$B$2:$M$195,12,FALSE)),0,VLOOKUP($D232,'Overall Individual'!$B$2:$M$195,12,FALSE))</f>
        <v>0</v>
      </c>
      <c r="Y232" s="176">
        <f>SUM(X232:X236)</f>
        <v>0</v>
      </c>
      <c r="Z232" s="120">
        <f>IF(ISNA(VLOOKUP($D232,'Overall Individual'!$B$2:$N$195,13,FALSE)),0,VLOOKUP($D232,'Overall Individual'!$B$2:$N$195,13,FALSE))</f>
        <v>0</v>
      </c>
      <c r="AA232" s="176">
        <f>SUM(Z232:Z236)</f>
        <v>0</v>
      </c>
      <c r="AC232" s="123"/>
      <c r="AD232" s="123"/>
      <c r="AE232" s="123"/>
    </row>
    <row r="233" spans="1:31" ht="12.75" customHeight="1">
      <c r="A233" s="173"/>
      <c r="B233" s="180"/>
      <c r="C233" s="180"/>
      <c r="D233" s="143" t="s">
        <v>84</v>
      </c>
      <c r="E233" s="118">
        <f>VLOOKUP(D233,Runners!A$1:B$158,2,FALSE)</f>
        <v>180000</v>
      </c>
      <c r="F233" s="183"/>
      <c r="G233" s="186"/>
      <c r="H233" s="128">
        <f>IF(ISNA(VLOOKUP($D233,'Overall Individual'!$B$2:$J$195,4,FALSE)),0,VLOOKUP($D233,'Overall Individual'!$B$2:$J$195,4,FALSE))</f>
        <v>75</v>
      </c>
      <c r="I233" s="177"/>
      <c r="J233" s="124">
        <f>IF(ISNA(VLOOKUP($D233,'Overall Individual'!$B$2:$J$195,5,FALSE)),0,VLOOKUP($D233,'Overall Individual'!$B$2:$J$195,5,FALSE))</f>
        <v>0</v>
      </c>
      <c r="K233" s="177"/>
      <c r="L233" s="124">
        <f>IF(ISNA(VLOOKUP($D233,'Overall Individual'!$B$2:$J$195,6,FALSE)),0,VLOOKUP($D233,'Overall Individual'!$B$2:$J$195,6,FALSE))</f>
        <v>0</v>
      </c>
      <c r="M233" s="177"/>
      <c r="N233" s="125">
        <f>IF(ISNA(VLOOKUP($D233,'Overall Individual'!$B$2:$J$195,7,FALSE)),0,VLOOKUP($D233,'Overall Individual'!$B$2:$J$195,7,FALSE))</f>
        <v>0</v>
      </c>
      <c r="O233" s="189"/>
      <c r="P233" s="126">
        <f>IF(ISNA(VLOOKUP($D233,'Overall Individual'!$B$2:$J$195,8,FALSE)),0,VLOOKUP($D233,'Overall Individual'!$B$2:$J$195,8,FALSE))</f>
        <v>0</v>
      </c>
      <c r="Q233" s="177"/>
      <c r="R233" s="127">
        <f>IF(ISNA(VLOOKUP($D233,'Overall Individual'!$B$2:$J$195,9,FALSE)),0,VLOOKUP($D233,'Overall Individual'!$B$2:$J$195,9,FALSE))</f>
        <v>0</v>
      </c>
      <c r="S233" s="177"/>
      <c r="T233" s="128">
        <f>IF(ISNA(VLOOKUP($D233,'Overall Individual'!$B$2:$K$195,10,FALSE)),0,VLOOKUP($D233,'Overall Individual'!$B$2:$K$195,10,FALSE))</f>
        <v>0</v>
      </c>
      <c r="U233" s="177"/>
      <c r="V233" s="124">
        <f>IF(ISNA(VLOOKUP($D233,'Overall Individual'!$B$2:$L$195,11,FALSE)),0,VLOOKUP($D233,'Overall Individual'!$B$2:$L$195,11,FALSE))</f>
        <v>0</v>
      </c>
      <c r="W233" s="177"/>
      <c r="X233" s="124">
        <f>IF(ISNA(VLOOKUP($D233,'Overall Individual'!$B$2:$M$195,12,FALSE)),0,VLOOKUP($D233,'Overall Individual'!$B$2:$M$195,12,FALSE))</f>
        <v>0</v>
      </c>
      <c r="Y233" s="177"/>
      <c r="Z233" s="124">
        <f>IF(ISNA(VLOOKUP($D233,'Overall Individual'!$B$2:$N$195,13,FALSE)),0,VLOOKUP($D233,'Overall Individual'!$B$2:$N$195,13,FALSE))</f>
        <v>0</v>
      </c>
      <c r="AA233" s="177"/>
      <c r="AC233" s="123"/>
      <c r="AD233" s="123"/>
      <c r="AE233" s="123"/>
    </row>
    <row r="234" spans="1:31" ht="12.75" customHeight="1">
      <c r="A234" s="173"/>
      <c r="B234" s="180"/>
      <c r="C234" s="180"/>
      <c r="D234" s="143" t="s">
        <v>77</v>
      </c>
      <c r="E234" s="118">
        <f>VLOOKUP(D234,Runners!A$1:B$158,2,FALSE)</f>
        <v>160000</v>
      </c>
      <c r="F234" s="183"/>
      <c r="G234" s="186"/>
      <c r="H234" s="128">
        <f>IF(ISNA(VLOOKUP($D234,'Overall Individual'!$B$2:$J$195,4,FALSE)),0,VLOOKUP($D234,'Overall Individual'!$B$2:$J$195,4,FALSE))</f>
        <v>58</v>
      </c>
      <c r="I234" s="177"/>
      <c r="J234" s="124">
        <f>IF(ISNA(VLOOKUP($D234,'Overall Individual'!$B$2:$J$195,5,FALSE)),0,VLOOKUP($D234,'Overall Individual'!$B$2:$J$195,5,FALSE))</f>
        <v>0</v>
      </c>
      <c r="K234" s="177"/>
      <c r="L234" s="124">
        <f>IF(ISNA(VLOOKUP($D234,'Overall Individual'!$B$2:$J$195,6,FALSE)),0,VLOOKUP($D234,'Overall Individual'!$B$2:$J$195,6,FALSE))</f>
        <v>0</v>
      </c>
      <c r="M234" s="177"/>
      <c r="N234" s="125">
        <f>IF(ISNA(VLOOKUP($D234,'Overall Individual'!$B$2:$J$195,7,FALSE)),0,VLOOKUP($D234,'Overall Individual'!$B$2:$J$195,7,FALSE))</f>
        <v>0</v>
      </c>
      <c r="O234" s="189"/>
      <c r="P234" s="126">
        <f>IF(ISNA(VLOOKUP($D234,'Overall Individual'!$B$2:$J$195,8,FALSE)),0,VLOOKUP($D234,'Overall Individual'!$B$2:$J$195,8,FALSE))</f>
        <v>0</v>
      </c>
      <c r="Q234" s="177"/>
      <c r="R234" s="127">
        <f>IF(ISNA(VLOOKUP($D234,'Overall Individual'!$B$2:$J$195,9,FALSE)),0,VLOOKUP($D234,'Overall Individual'!$B$2:$J$195,9,FALSE))</f>
        <v>0</v>
      </c>
      <c r="S234" s="177"/>
      <c r="T234" s="128">
        <f>IF(ISNA(VLOOKUP($D234,'Overall Individual'!$B$2:$K$195,10,FALSE)),0,VLOOKUP($D234,'Overall Individual'!$B$2:$K$195,10,FALSE))</f>
        <v>0</v>
      </c>
      <c r="U234" s="177"/>
      <c r="V234" s="124">
        <f>IF(ISNA(VLOOKUP($D234,'Overall Individual'!$B$2:$L$195,11,FALSE)),0,VLOOKUP($D234,'Overall Individual'!$B$2:$L$195,11,FALSE))</f>
        <v>0</v>
      </c>
      <c r="W234" s="177"/>
      <c r="X234" s="124">
        <f>IF(ISNA(VLOOKUP($D234,'Overall Individual'!$B$2:$M$195,12,FALSE)),0,VLOOKUP($D234,'Overall Individual'!$B$2:$M$195,12,FALSE))</f>
        <v>0</v>
      </c>
      <c r="Y234" s="177"/>
      <c r="Z234" s="124">
        <f>IF(ISNA(VLOOKUP($D234,'Overall Individual'!$B$2:$N$195,13,FALSE)),0,VLOOKUP($D234,'Overall Individual'!$B$2:$N$195,13,FALSE))</f>
        <v>0</v>
      </c>
      <c r="AA234" s="177"/>
      <c r="AC234" s="123"/>
      <c r="AD234" s="123"/>
      <c r="AE234" s="123"/>
    </row>
    <row r="235" spans="1:31" ht="12.75" customHeight="1">
      <c r="A235" s="173"/>
      <c r="B235" s="180"/>
      <c r="C235" s="180"/>
      <c r="D235" s="143" t="s">
        <v>181</v>
      </c>
      <c r="E235" s="118">
        <f>VLOOKUP(D235,Runners!A$1:B$158,2,FALSE)</f>
        <v>215000</v>
      </c>
      <c r="F235" s="183"/>
      <c r="G235" s="186"/>
      <c r="H235" s="128">
        <f>IF(ISNA(VLOOKUP($D235,'Overall Individual'!$B$2:$J$195,4,FALSE)),0,VLOOKUP($D235,'Overall Individual'!$B$2:$J$195,4,FALSE))</f>
        <v>0</v>
      </c>
      <c r="I235" s="177"/>
      <c r="J235" s="124">
        <f>IF(ISNA(VLOOKUP($D235,'Overall Individual'!$B$2:$J$195,5,FALSE)),0,VLOOKUP($D235,'Overall Individual'!$B$2:$J$195,5,FALSE))</f>
        <v>0</v>
      </c>
      <c r="K235" s="177"/>
      <c r="L235" s="124">
        <f>IF(ISNA(VLOOKUP($D235,'Overall Individual'!$B$2:$J$195,6,FALSE)),0,VLOOKUP($D235,'Overall Individual'!$B$2:$J$195,6,FALSE))</f>
        <v>0</v>
      </c>
      <c r="M235" s="177"/>
      <c r="N235" s="125">
        <f>IF(ISNA(VLOOKUP($D235,'Overall Individual'!$B$2:$J$195,7,FALSE)),0,VLOOKUP($D235,'Overall Individual'!$B$2:$J$195,7,FALSE))</f>
        <v>0</v>
      </c>
      <c r="O235" s="189"/>
      <c r="P235" s="126">
        <f>IF(ISNA(VLOOKUP($D235,'Overall Individual'!$B$2:$J$195,8,FALSE)),0,VLOOKUP($D235,'Overall Individual'!$B$2:$J$195,8,FALSE))</f>
        <v>0</v>
      </c>
      <c r="Q235" s="177"/>
      <c r="R235" s="127">
        <f>IF(ISNA(VLOOKUP($D235,'Overall Individual'!$B$2:$J$195,9,FALSE)),0,VLOOKUP($D235,'Overall Individual'!$B$2:$J$195,9,FALSE))</f>
        <v>0</v>
      </c>
      <c r="S235" s="177"/>
      <c r="T235" s="128">
        <f>IF(ISNA(VLOOKUP($D235,'Overall Individual'!$B$2:$K$195,10,FALSE)),0,VLOOKUP($D235,'Overall Individual'!$B$2:$K$195,10,FALSE))</f>
        <v>0</v>
      </c>
      <c r="U235" s="177"/>
      <c r="V235" s="124">
        <f>IF(ISNA(VLOOKUP($D235,'Overall Individual'!$B$2:$L$195,11,FALSE)),0,VLOOKUP($D235,'Overall Individual'!$B$2:$L$195,11,FALSE))</f>
        <v>0</v>
      </c>
      <c r="W235" s="177"/>
      <c r="X235" s="124">
        <f>IF(ISNA(VLOOKUP($D235,'Overall Individual'!$B$2:$M$195,12,FALSE)),0,VLOOKUP($D235,'Overall Individual'!$B$2:$M$195,12,FALSE))</f>
        <v>0</v>
      </c>
      <c r="Y235" s="177"/>
      <c r="Z235" s="124">
        <f>IF(ISNA(VLOOKUP($D235,'Overall Individual'!$B$2:$N$195,13,FALSE)),0,VLOOKUP($D235,'Overall Individual'!$B$2:$N$195,13,FALSE))</f>
        <v>0</v>
      </c>
      <c r="AA235" s="177"/>
      <c r="AC235" s="123"/>
      <c r="AD235" s="123"/>
      <c r="AE235" s="123"/>
    </row>
    <row r="236" spans="1:31" ht="12.75" customHeight="1" thickBot="1">
      <c r="A236" s="173"/>
      <c r="B236" s="181"/>
      <c r="C236" s="181"/>
      <c r="D236" s="144" t="s">
        <v>14</v>
      </c>
      <c r="E236" s="118">
        <f>VLOOKUP(D236,Runners!A$1:B$158,2,FALSE)</f>
        <v>195000</v>
      </c>
      <c r="F236" s="184"/>
      <c r="G236" s="187"/>
      <c r="H236" s="135">
        <f>IF(ISNA(VLOOKUP($D236,'Overall Individual'!$B$2:$J$195,4,FALSE)),0,VLOOKUP($D236,'Overall Individual'!$B$2:$J$195,4,FALSE))</f>
        <v>0</v>
      </c>
      <c r="I236" s="178"/>
      <c r="J236" s="131">
        <f>IF(ISNA(VLOOKUP($D236,'Overall Individual'!$B$2:$J$195,5,FALSE)),0,VLOOKUP($D236,'Overall Individual'!$B$2:$J$195,5,FALSE))</f>
        <v>0</v>
      </c>
      <c r="K236" s="178"/>
      <c r="L236" s="131">
        <f>IF(ISNA(VLOOKUP($D236,'Overall Individual'!$B$2:$J$195,6,FALSE)),0,VLOOKUP($D236,'Overall Individual'!$B$2:$J$195,6,FALSE))</f>
        <v>0</v>
      </c>
      <c r="M236" s="178"/>
      <c r="N236" s="132">
        <f>IF(ISNA(VLOOKUP($D236,'Overall Individual'!$B$2:$J$195,7,FALSE)),0,VLOOKUP($D236,'Overall Individual'!$B$2:$J$195,7,FALSE))</f>
        <v>0</v>
      </c>
      <c r="O236" s="190"/>
      <c r="P236" s="133">
        <f>IF(ISNA(VLOOKUP($D236,'Overall Individual'!$B$2:$J$195,8,FALSE)),0,VLOOKUP($D236,'Overall Individual'!$B$2:$J$195,8,FALSE))</f>
        <v>0</v>
      </c>
      <c r="Q236" s="178"/>
      <c r="R236" s="134">
        <f>IF(ISNA(VLOOKUP($D236,'Overall Individual'!$B$2:$J$195,9,FALSE)),0,VLOOKUP($D236,'Overall Individual'!$B$2:$J$195,9,FALSE))</f>
        <v>0</v>
      </c>
      <c r="S236" s="178"/>
      <c r="T236" s="135">
        <f>IF(ISNA(VLOOKUP($D236,'Overall Individual'!$B$2:$K$195,10,FALSE)),0,VLOOKUP($D236,'Overall Individual'!$B$2:$K$195,10,FALSE))</f>
        <v>0</v>
      </c>
      <c r="U236" s="178"/>
      <c r="V236" s="131">
        <f>IF(ISNA(VLOOKUP($D236,'Overall Individual'!$B$2:$L$195,11,FALSE)),0,VLOOKUP($D236,'Overall Individual'!$B$2:$L$195,11,FALSE))</f>
        <v>0</v>
      </c>
      <c r="W236" s="178"/>
      <c r="X236" s="131">
        <f>IF(ISNA(VLOOKUP($D236,'Overall Individual'!$B$2:$M$195,12,FALSE)),0,VLOOKUP($D236,'Overall Individual'!$B$2:$M$195,12,FALSE))</f>
        <v>0</v>
      </c>
      <c r="Y236" s="178"/>
      <c r="Z236" s="131">
        <f>IF(ISNA(VLOOKUP($D236,'Overall Individual'!$B$2:$N$195,13,FALSE)),0,VLOOKUP($D236,'Overall Individual'!$B$2:$N$195,13,FALSE))</f>
        <v>0</v>
      </c>
      <c r="AA236" s="178"/>
      <c r="AC236" s="123"/>
      <c r="AD236" s="123"/>
      <c r="AE236" s="123"/>
    </row>
    <row r="237" spans="1:31" ht="12.75" customHeight="1" thickTop="1">
      <c r="A237" s="173">
        <v>48</v>
      </c>
      <c r="B237" s="179" t="s">
        <v>269</v>
      </c>
      <c r="C237" s="179" t="s">
        <v>85</v>
      </c>
      <c r="D237" s="146" t="s">
        <v>12</v>
      </c>
      <c r="E237" s="118">
        <f>VLOOKUP(D237,Runners!A$1:B$158,2,FALSE)</f>
        <v>250000</v>
      </c>
      <c r="F237" s="182">
        <f>SUM(E237:E241)</f>
        <v>995000</v>
      </c>
      <c r="G237" s="185">
        <v>3</v>
      </c>
      <c r="H237" s="121">
        <f>IF(ISNA(VLOOKUP($D237,'Overall Individual'!$B$2:$J$195,4,FALSE)),0,VLOOKUP($D237,'Overall Individual'!$B$2:$J$195,4,FALSE))</f>
        <v>97</v>
      </c>
      <c r="I237" s="176">
        <f>SUM(H237:H241)</f>
        <v>403</v>
      </c>
      <c r="J237" s="120">
        <f>IF(ISNA(VLOOKUP($D237,'Overall Individual'!$B$2:$J$195,5,FALSE)),0,VLOOKUP($D237,'Overall Individual'!$B$2:$J$195,5,FALSE))</f>
        <v>0</v>
      </c>
      <c r="K237" s="176">
        <f>SUM(J237:J241)</f>
        <v>0</v>
      </c>
      <c r="L237" s="120">
        <f>IF(ISNA(VLOOKUP($D237,'Overall Individual'!$B$2:$J$195,6,FALSE)),0,VLOOKUP($D237,'Overall Individual'!$B$2:$J$195,6,FALSE))</f>
        <v>0</v>
      </c>
      <c r="M237" s="176">
        <f>SUM(L237:L241)</f>
        <v>0</v>
      </c>
      <c r="N237" s="137">
        <f>IF(ISNA(VLOOKUP($D237,'Overall Individual'!$B$2:$J$195,7,FALSE)),0,VLOOKUP($D237,'Overall Individual'!$B$2:$J$195,7,FALSE))</f>
        <v>0</v>
      </c>
      <c r="O237" s="188">
        <f>SUM(N237:N241)</f>
        <v>0</v>
      </c>
      <c r="P237" s="120">
        <f>IF(ISNA(VLOOKUP($D237,'Overall Individual'!$B$2:$J$195,8,FALSE)),0,VLOOKUP($D237,'Overall Individual'!$B$2:$J$195,8,FALSE))</f>
        <v>0</v>
      </c>
      <c r="Q237" s="176">
        <f>SUM(P237:P241)</f>
        <v>0</v>
      </c>
      <c r="R237" s="119">
        <f>IF(ISNA(VLOOKUP($D237,'Overall Individual'!$B$2:$J$195,9,FALSE)),0,VLOOKUP($D237,'Overall Individual'!$B$2:$J$195,9,FALSE))</f>
        <v>0</v>
      </c>
      <c r="S237" s="176">
        <f>SUM(R237:R241)</f>
        <v>0</v>
      </c>
      <c r="T237" s="121">
        <f>IF(ISNA(VLOOKUP($D237,'Overall Individual'!$B$2:$K$195,10,FALSE)),0,VLOOKUP($D237,'Overall Individual'!$B$2:$K$195,10,FALSE))</f>
        <v>0</v>
      </c>
      <c r="U237" s="176">
        <f>SUM(T237:T241)</f>
        <v>0</v>
      </c>
      <c r="V237" s="120">
        <f>IF(ISNA(VLOOKUP($D237,'Overall Individual'!$B$2:$L$195,11,FALSE)),0,VLOOKUP($D237,'Overall Individual'!$B$2:$L$195,11,FALSE))</f>
        <v>0</v>
      </c>
      <c r="W237" s="176">
        <f>SUM(V237:V241)</f>
        <v>0</v>
      </c>
      <c r="X237" s="120">
        <f>IF(ISNA(VLOOKUP($D237,'Overall Individual'!$B$2:$M$195,12,FALSE)),0,VLOOKUP($D237,'Overall Individual'!$B$2:$M$195,12,FALSE))</f>
        <v>0</v>
      </c>
      <c r="Y237" s="176">
        <f>SUM(X237:X241)</f>
        <v>0</v>
      </c>
      <c r="Z237" s="120">
        <f>IF(ISNA(VLOOKUP($D237,'Overall Individual'!$B$2:$N$195,13,FALSE)),0,VLOOKUP($D237,'Overall Individual'!$B$2:$N$195,13,FALSE))</f>
        <v>0</v>
      </c>
      <c r="AA237" s="176">
        <f>SUM(Z237:Z241)</f>
        <v>0</v>
      </c>
      <c r="AC237" s="123"/>
      <c r="AD237" s="123"/>
      <c r="AE237" s="123"/>
    </row>
    <row r="238" spans="1:31" ht="12.75" customHeight="1">
      <c r="A238" s="173"/>
      <c r="B238" s="180"/>
      <c r="C238" s="180"/>
      <c r="D238" s="143" t="s">
        <v>248</v>
      </c>
      <c r="E238" s="118">
        <f>VLOOKUP(D238,Runners!A$1:B$158,2,FALSE)</f>
        <v>215000</v>
      </c>
      <c r="F238" s="183"/>
      <c r="G238" s="186"/>
      <c r="H238" s="128">
        <f>IF(ISNA(VLOOKUP($D238,'Overall Individual'!$B$2:$J$195,4,FALSE)),0,VLOOKUP($D238,'Overall Individual'!$B$2:$J$195,4,FALSE))</f>
        <v>95</v>
      </c>
      <c r="I238" s="177"/>
      <c r="J238" s="124">
        <f>IF(ISNA(VLOOKUP($D238,'Overall Individual'!$B$2:$J$195,5,FALSE)),0,VLOOKUP($D238,'Overall Individual'!$B$2:$J$195,5,FALSE))</f>
        <v>0</v>
      </c>
      <c r="K238" s="177"/>
      <c r="L238" s="124">
        <f>IF(ISNA(VLOOKUP($D238,'Overall Individual'!$B$2:$J$195,6,FALSE)),0,VLOOKUP($D238,'Overall Individual'!$B$2:$J$195,6,FALSE))</f>
        <v>0</v>
      </c>
      <c r="M238" s="177"/>
      <c r="N238" s="125">
        <f>IF(ISNA(VLOOKUP($D238,'Overall Individual'!$B$2:$J$195,7,FALSE)),0,VLOOKUP($D238,'Overall Individual'!$B$2:$J$195,7,FALSE))</f>
        <v>0</v>
      </c>
      <c r="O238" s="189"/>
      <c r="P238" s="126">
        <f>IF(ISNA(VLOOKUP($D238,'Overall Individual'!$B$2:$J$195,8,FALSE)),0,VLOOKUP($D238,'Overall Individual'!$B$2:$J$195,8,FALSE))</f>
        <v>0</v>
      </c>
      <c r="Q238" s="177"/>
      <c r="R238" s="127">
        <f>IF(ISNA(VLOOKUP($D238,'Overall Individual'!$B$2:$J$195,9,FALSE)),0,VLOOKUP($D238,'Overall Individual'!$B$2:$J$195,9,FALSE))</f>
        <v>0</v>
      </c>
      <c r="S238" s="177"/>
      <c r="T238" s="128">
        <f>IF(ISNA(VLOOKUP($D238,'Overall Individual'!$B$2:$K$195,10,FALSE)),0,VLOOKUP($D238,'Overall Individual'!$B$2:$K$195,10,FALSE))</f>
        <v>0</v>
      </c>
      <c r="U238" s="177"/>
      <c r="V238" s="124">
        <f>IF(ISNA(VLOOKUP($D238,'Overall Individual'!$B$2:$L$195,11,FALSE)),0,VLOOKUP($D238,'Overall Individual'!$B$2:$L$195,11,FALSE))</f>
        <v>0</v>
      </c>
      <c r="W238" s="177"/>
      <c r="X238" s="124">
        <f>IF(ISNA(VLOOKUP($D238,'Overall Individual'!$B$2:$M$195,12,FALSE)),0,VLOOKUP($D238,'Overall Individual'!$B$2:$M$195,12,FALSE))</f>
        <v>0</v>
      </c>
      <c r="Y238" s="177"/>
      <c r="Z238" s="124">
        <f>IF(ISNA(VLOOKUP($D238,'Overall Individual'!$B$2:$N$195,13,FALSE)),0,VLOOKUP($D238,'Overall Individual'!$B$2:$N$195,13,FALSE))</f>
        <v>0</v>
      </c>
      <c r="AA238" s="177"/>
      <c r="AC238" s="123"/>
      <c r="AD238" s="123"/>
      <c r="AE238" s="123"/>
    </row>
    <row r="239" spans="1:31" ht="12.75" customHeight="1">
      <c r="A239" s="173"/>
      <c r="B239" s="180"/>
      <c r="C239" s="180"/>
      <c r="D239" s="143" t="s">
        <v>190</v>
      </c>
      <c r="E239" s="118">
        <f>VLOOKUP(D239,Runners!A$1:B$158,2,FALSE)</f>
        <v>170000</v>
      </c>
      <c r="F239" s="183"/>
      <c r="G239" s="186"/>
      <c r="H239" s="128">
        <f>IF(ISNA(VLOOKUP($D239,'Overall Individual'!$B$2:$J$195,4,FALSE)),0,VLOOKUP($D239,'Overall Individual'!$B$2:$J$195,4,FALSE))</f>
        <v>67</v>
      </c>
      <c r="I239" s="177"/>
      <c r="J239" s="124">
        <f>IF(ISNA(VLOOKUP($D239,'Overall Individual'!$B$2:$J$195,5,FALSE)),0,VLOOKUP($D239,'Overall Individual'!$B$2:$J$195,5,FALSE))</f>
        <v>0</v>
      </c>
      <c r="K239" s="177"/>
      <c r="L239" s="124">
        <f>IF(ISNA(VLOOKUP($D239,'Overall Individual'!$B$2:$J$195,6,FALSE)),0,VLOOKUP($D239,'Overall Individual'!$B$2:$J$195,6,FALSE))</f>
        <v>0</v>
      </c>
      <c r="M239" s="177"/>
      <c r="N239" s="125">
        <f>IF(ISNA(VLOOKUP($D239,'Overall Individual'!$B$2:$J$195,7,FALSE)),0,VLOOKUP($D239,'Overall Individual'!$B$2:$J$195,7,FALSE))</f>
        <v>0</v>
      </c>
      <c r="O239" s="189"/>
      <c r="P239" s="126">
        <f>IF(ISNA(VLOOKUP($D239,'Overall Individual'!$B$2:$J$195,8,FALSE)),0,VLOOKUP($D239,'Overall Individual'!$B$2:$J$195,8,FALSE))</f>
        <v>0</v>
      </c>
      <c r="Q239" s="177"/>
      <c r="R239" s="127">
        <f>IF(ISNA(VLOOKUP($D239,'Overall Individual'!$B$2:$J$195,9,FALSE)),0,VLOOKUP($D239,'Overall Individual'!$B$2:$J$195,9,FALSE))</f>
        <v>0</v>
      </c>
      <c r="S239" s="177"/>
      <c r="T239" s="128">
        <f>IF(ISNA(VLOOKUP($D239,'Overall Individual'!$B$2:$K$195,10,FALSE)),0,VLOOKUP($D239,'Overall Individual'!$B$2:$K$195,10,FALSE))</f>
        <v>0</v>
      </c>
      <c r="U239" s="177"/>
      <c r="V239" s="124">
        <f>IF(ISNA(VLOOKUP($D239,'Overall Individual'!$B$2:$L$195,11,FALSE)),0,VLOOKUP($D239,'Overall Individual'!$B$2:$L$195,11,FALSE))</f>
        <v>0</v>
      </c>
      <c r="W239" s="177"/>
      <c r="X239" s="124">
        <f>IF(ISNA(VLOOKUP($D239,'Overall Individual'!$B$2:$M$195,12,FALSE)),0,VLOOKUP($D239,'Overall Individual'!$B$2:$M$195,12,FALSE))</f>
        <v>0</v>
      </c>
      <c r="Y239" s="177"/>
      <c r="Z239" s="124">
        <f>IF(ISNA(VLOOKUP($D239,'Overall Individual'!$B$2:$N$195,13,FALSE)),0,VLOOKUP($D239,'Overall Individual'!$B$2:$N$195,13,FALSE))</f>
        <v>0</v>
      </c>
      <c r="AA239" s="177"/>
      <c r="AC239" s="123"/>
      <c r="AD239" s="123"/>
      <c r="AE239" s="123"/>
    </row>
    <row r="240" spans="1:31" ht="12.75" customHeight="1">
      <c r="A240" s="173"/>
      <c r="B240" s="180"/>
      <c r="C240" s="180"/>
      <c r="D240" s="143" t="s">
        <v>163</v>
      </c>
      <c r="E240" s="118">
        <f>VLOOKUP(D240,Runners!A$1:B$158,2,FALSE)</f>
        <v>150000</v>
      </c>
      <c r="F240" s="183"/>
      <c r="G240" s="186"/>
      <c r="H240" s="128">
        <f>IF(ISNA(VLOOKUP($D240,'Overall Individual'!$B$2:$J$195,4,FALSE)),0,VLOOKUP($D240,'Overall Individual'!$B$2:$J$195,4,FALSE))</f>
        <v>88</v>
      </c>
      <c r="I240" s="177"/>
      <c r="J240" s="124">
        <f>IF(ISNA(VLOOKUP($D240,'Overall Individual'!$B$2:$J$195,5,FALSE)),0,VLOOKUP($D240,'Overall Individual'!$B$2:$J$195,5,FALSE))</f>
        <v>0</v>
      </c>
      <c r="K240" s="177"/>
      <c r="L240" s="124">
        <f>IF(ISNA(VLOOKUP($D240,'Overall Individual'!$B$2:$J$195,6,FALSE)),0,VLOOKUP($D240,'Overall Individual'!$B$2:$J$195,6,FALSE))</f>
        <v>0</v>
      </c>
      <c r="M240" s="177"/>
      <c r="N240" s="125">
        <f>IF(ISNA(VLOOKUP($D240,'Overall Individual'!$B$2:$J$195,7,FALSE)),0,VLOOKUP($D240,'Overall Individual'!$B$2:$J$195,7,FALSE))</f>
        <v>0</v>
      </c>
      <c r="O240" s="189"/>
      <c r="P240" s="126">
        <f>IF(ISNA(VLOOKUP($D240,'Overall Individual'!$B$2:$J$195,8,FALSE)),0,VLOOKUP($D240,'Overall Individual'!$B$2:$J$195,8,FALSE))</f>
        <v>0</v>
      </c>
      <c r="Q240" s="177"/>
      <c r="R240" s="127">
        <f>IF(ISNA(VLOOKUP($D240,'Overall Individual'!$B$2:$J$195,9,FALSE)),0,VLOOKUP($D240,'Overall Individual'!$B$2:$J$195,9,FALSE))</f>
        <v>0</v>
      </c>
      <c r="S240" s="177"/>
      <c r="T240" s="128">
        <f>IF(ISNA(VLOOKUP($D240,'Overall Individual'!$B$2:$K$195,10,FALSE)),0,VLOOKUP($D240,'Overall Individual'!$B$2:$K$195,10,FALSE))</f>
        <v>0</v>
      </c>
      <c r="U240" s="177"/>
      <c r="V240" s="124">
        <f>IF(ISNA(VLOOKUP($D240,'Overall Individual'!$B$2:$L$195,11,FALSE)),0,VLOOKUP($D240,'Overall Individual'!$B$2:$L$195,11,FALSE))</f>
        <v>0</v>
      </c>
      <c r="W240" s="177"/>
      <c r="X240" s="124">
        <f>IF(ISNA(VLOOKUP($D240,'Overall Individual'!$B$2:$M$195,12,FALSE)),0,VLOOKUP($D240,'Overall Individual'!$B$2:$M$195,12,FALSE))</f>
        <v>0</v>
      </c>
      <c r="Y240" s="177"/>
      <c r="Z240" s="124">
        <f>IF(ISNA(VLOOKUP($D240,'Overall Individual'!$B$2:$N$195,13,FALSE)),0,VLOOKUP($D240,'Overall Individual'!$B$2:$N$195,13,FALSE))</f>
        <v>0</v>
      </c>
      <c r="AA240" s="177"/>
      <c r="AC240" s="123"/>
      <c r="AD240" s="123"/>
      <c r="AE240" s="123"/>
    </row>
    <row r="241" spans="1:31" ht="12.75" customHeight="1" thickBot="1">
      <c r="A241" s="173"/>
      <c r="B241" s="181"/>
      <c r="C241" s="181"/>
      <c r="D241" s="144" t="s">
        <v>57</v>
      </c>
      <c r="E241" s="118">
        <f>VLOOKUP(D241,Runners!A$1:B$158,2,FALSE)</f>
        <v>210000</v>
      </c>
      <c r="F241" s="184"/>
      <c r="G241" s="187"/>
      <c r="H241" s="135">
        <f>IF(ISNA(VLOOKUP($D241,'Overall Individual'!$B$2:$J$195,4,FALSE)),0,VLOOKUP($D241,'Overall Individual'!$B$2:$J$195,4,FALSE))</f>
        <v>56</v>
      </c>
      <c r="I241" s="178"/>
      <c r="J241" s="131">
        <f>IF(ISNA(VLOOKUP($D241,'Overall Individual'!$B$2:$J$195,5,FALSE)),0,VLOOKUP($D241,'Overall Individual'!$B$2:$J$195,5,FALSE))</f>
        <v>0</v>
      </c>
      <c r="K241" s="178"/>
      <c r="L241" s="131">
        <f>IF(ISNA(VLOOKUP($D241,'Overall Individual'!$B$2:$J$195,6,FALSE)),0,VLOOKUP($D241,'Overall Individual'!$B$2:$J$195,6,FALSE))</f>
        <v>0</v>
      </c>
      <c r="M241" s="178"/>
      <c r="N241" s="132">
        <f>IF(ISNA(VLOOKUP($D241,'Overall Individual'!$B$2:$J$195,7,FALSE)),0,VLOOKUP($D241,'Overall Individual'!$B$2:$J$195,7,FALSE))</f>
        <v>0</v>
      </c>
      <c r="O241" s="190"/>
      <c r="P241" s="133">
        <f>IF(ISNA(VLOOKUP($D241,'Overall Individual'!$B$2:$J$195,8,FALSE)),0,VLOOKUP($D241,'Overall Individual'!$B$2:$J$195,8,FALSE))</f>
        <v>0</v>
      </c>
      <c r="Q241" s="178"/>
      <c r="R241" s="134">
        <f>IF(ISNA(VLOOKUP($D241,'Overall Individual'!$B$2:$J$195,9,FALSE)),0,VLOOKUP($D241,'Overall Individual'!$B$2:$J$195,9,FALSE))</f>
        <v>0</v>
      </c>
      <c r="S241" s="178"/>
      <c r="T241" s="135">
        <f>IF(ISNA(VLOOKUP($D241,'Overall Individual'!$B$2:$K$195,10,FALSE)),0,VLOOKUP($D241,'Overall Individual'!$B$2:$K$195,10,FALSE))</f>
        <v>0</v>
      </c>
      <c r="U241" s="178"/>
      <c r="V241" s="131">
        <f>IF(ISNA(VLOOKUP($D241,'Overall Individual'!$B$2:$L$195,11,FALSE)),0,VLOOKUP($D241,'Overall Individual'!$B$2:$L$195,11,FALSE))</f>
        <v>0</v>
      </c>
      <c r="W241" s="178"/>
      <c r="X241" s="131">
        <f>IF(ISNA(VLOOKUP($D241,'Overall Individual'!$B$2:$M$195,12,FALSE)),0,VLOOKUP($D241,'Overall Individual'!$B$2:$M$195,12,FALSE))</f>
        <v>0</v>
      </c>
      <c r="Y241" s="178"/>
      <c r="Z241" s="131">
        <f>IF(ISNA(VLOOKUP($D241,'Overall Individual'!$B$2:$N$195,13,FALSE)),0,VLOOKUP($D241,'Overall Individual'!$B$2:$N$195,13,FALSE))</f>
        <v>0</v>
      </c>
      <c r="AA241" s="178"/>
      <c r="AC241" s="123"/>
      <c r="AD241" s="123"/>
      <c r="AE241" s="123"/>
    </row>
    <row r="242" spans="1:31" ht="12.75" customHeight="1" thickTop="1">
      <c r="A242" s="173">
        <v>49</v>
      </c>
      <c r="B242" s="173" t="s">
        <v>270</v>
      </c>
      <c r="C242" s="179" t="s">
        <v>118</v>
      </c>
      <c r="D242" s="143" t="s">
        <v>216</v>
      </c>
      <c r="E242" s="118">
        <f>VLOOKUP(D242,Runners!A$1:B$158,2,FALSE)</f>
        <v>130000</v>
      </c>
      <c r="F242" s="182">
        <f>SUM(E242:E246)</f>
        <v>985000</v>
      </c>
      <c r="G242" s="185">
        <v>3</v>
      </c>
      <c r="H242" s="121">
        <f>IF(ISNA(VLOOKUP($D242,'Overall Individual'!$B$2:$J$195,4,FALSE)),0,VLOOKUP($D242,'Overall Individual'!$B$2:$J$195,4,FALSE))</f>
        <v>81</v>
      </c>
      <c r="I242" s="176">
        <f>SUM(H242:H246)</f>
        <v>310</v>
      </c>
      <c r="J242" s="120">
        <f>IF(ISNA(VLOOKUP($D242,'Overall Individual'!$B$2:$J$195,5,FALSE)),0,VLOOKUP($D242,'Overall Individual'!$B$2:$J$195,5,FALSE))</f>
        <v>0</v>
      </c>
      <c r="K242" s="176">
        <f>SUM(J242:J246)</f>
        <v>0</v>
      </c>
      <c r="L242" s="120">
        <f>IF(ISNA(VLOOKUP($D242,'Overall Individual'!$B$2:$J$195,6,FALSE)),0,VLOOKUP($D242,'Overall Individual'!$B$2:$J$195,6,FALSE))</f>
        <v>0</v>
      </c>
      <c r="M242" s="176">
        <f>SUM(L242:L246)</f>
        <v>0</v>
      </c>
      <c r="N242" s="137">
        <f>IF(ISNA(VLOOKUP($D242,'Overall Individual'!$B$2:$J$195,7,FALSE)),0,VLOOKUP($D242,'Overall Individual'!$B$2:$J$195,7,FALSE))</f>
        <v>0</v>
      </c>
      <c r="O242" s="188">
        <f>SUM(N242:N246)</f>
        <v>0</v>
      </c>
      <c r="P242" s="120">
        <f>IF(ISNA(VLOOKUP($D242,'Overall Individual'!$B$2:$J$195,8,FALSE)),0,VLOOKUP($D242,'Overall Individual'!$B$2:$J$195,8,FALSE))</f>
        <v>0</v>
      </c>
      <c r="Q242" s="176">
        <f>SUM(P242:P246)</f>
        <v>0</v>
      </c>
      <c r="R242" s="119">
        <f>IF(ISNA(VLOOKUP($D242,'Overall Individual'!$B$2:$J$195,9,FALSE)),0,VLOOKUP($D242,'Overall Individual'!$B$2:$J$195,9,FALSE))</f>
        <v>0</v>
      </c>
      <c r="S242" s="176">
        <f>SUM(R242:R246)</f>
        <v>0</v>
      </c>
      <c r="T242" s="121">
        <f>IF(ISNA(VLOOKUP($D242,'Overall Individual'!$B$2:$K$195,10,FALSE)),0,VLOOKUP($D242,'Overall Individual'!$B$2:$K$195,10,FALSE))</f>
        <v>0</v>
      </c>
      <c r="U242" s="176">
        <f>SUM(T242:T246)</f>
        <v>0</v>
      </c>
      <c r="V242" s="120">
        <f>IF(ISNA(VLOOKUP($D242,'Overall Individual'!$B$2:$L$195,11,FALSE)),0,VLOOKUP($D242,'Overall Individual'!$B$2:$L$195,11,FALSE))</f>
        <v>0</v>
      </c>
      <c r="W242" s="176">
        <f>SUM(V242:V246)</f>
        <v>0</v>
      </c>
      <c r="X242" s="120">
        <f>IF(ISNA(VLOOKUP($D242,'Overall Individual'!$B$2:$M$195,12,FALSE)),0,VLOOKUP($D242,'Overall Individual'!$B$2:$M$195,12,FALSE))</f>
        <v>0</v>
      </c>
      <c r="Y242" s="176">
        <f>SUM(X242:X246)</f>
        <v>0</v>
      </c>
      <c r="Z242" s="120">
        <f>IF(ISNA(VLOOKUP($D242,'Overall Individual'!$B$2:$N$195,13,FALSE)),0,VLOOKUP($D242,'Overall Individual'!$B$2:$N$195,13,FALSE))</f>
        <v>0</v>
      </c>
      <c r="AA242" s="176">
        <f>SUM(Z242:Z246)</f>
        <v>0</v>
      </c>
      <c r="AC242" s="123"/>
      <c r="AD242" s="123"/>
      <c r="AE242" s="123"/>
    </row>
    <row r="243" spans="1:31" ht="12.75" customHeight="1">
      <c r="A243" s="173"/>
      <c r="B243" s="174"/>
      <c r="C243" s="180"/>
      <c r="D243" s="118" t="s">
        <v>4</v>
      </c>
      <c r="E243" s="118">
        <f>VLOOKUP(D243,Runners!A$1:B$158,2,FALSE)</f>
        <v>250000</v>
      </c>
      <c r="F243" s="183"/>
      <c r="G243" s="186"/>
      <c r="H243" s="128">
        <f>IF(ISNA(VLOOKUP($D243,'Overall Individual'!$B$2:$J$195,4,FALSE)),0,VLOOKUP($D243,'Overall Individual'!$B$2:$J$195,4,FALSE))</f>
        <v>98</v>
      </c>
      <c r="I243" s="177"/>
      <c r="J243" s="124">
        <f>IF(ISNA(VLOOKUP($D243,'Overall Individual'!$B$2:$J$195,5,FALSE)),0,VLOOKUP($D243,'Overall Individual'!$B$2:$J$195,5,FALSE))</f>
        <v>0</v>
      </c>
      <c r="K243" s="177"/>
      <c r="L243" s="124">
        <f>IF(ISNA(VLOOKUP($D243,'Overall Individual'!$B$2:$J$195,6,FALSE)),0,VLOOKUP($D243,'Overall Individual'!$B$2:$J$195,6,FALSE))</f>
        <v>0</v>
      </c>
      <c r="M243" s="177"/>
      <c r="N243" s="125">
        <f>IF(ISNA(VLOOKUP($D243,'Overall Individual'!$B$2:$J$195,7,FALSE)),0,VLOOKUP($D243,'Overall Individual'!$B$2:$J$195,7,FALSE))</f>
        <v>0</v>
      </c>
      <c r="O243" s="189"/>
      <c r="P243" s="126">
        <f>IF(ISNA(VLOOKUP($D243,'Overall Individual'!$B$2:$J$195,8,FALSE)),0,VLOOKUP($D243,'Overall Individual'!$B$2:$J$195,8,FALSE))</f>
        <v>0</v>
      </c>
      <c r="Q243" s="177"/>
      <c r="R243" s="127">
        <f>IF(ISNA(VLOOKUP($D243,'Overall Individual'!$B$2:$J$195,9,FALSE)),0,VLOOKUP($D243,'Overall Individual'!$B$2:$J$195,9,FALSE))</f>
        <v>0</v>
      </c>
      <c r="S243" s="177"/>
      <c r="T243" s="128">
        <f>IF(ISNA(VLOOKUP($D243,'Overall Individual'!$B$2:$K$195,10,FALSE)),0,VLOOKUP($D243,'Overall Individual'!$B$2:$K$195,10,FALSE))</f>
        <v>0</v>
      </c>
      <c r="U243" s="177"/>
      <c r="V243" s="124">
        <f>IF(ISNA(VLOOKUP($D243,'Overall Individual'!$B$2:$L$195,11,FALSE)),0,VLOOKUP($D243,'Overall Individual'!$B$2:$L$195,11,FALSE))</f>
        <v>0</v>
      </c>
      <c r="W243" s="177"/>
      <c r="X243" s="124">
        <f>IF(ISNA(VLOOKUP($D243,'Overall Individual'!$B$2:$M$195,12,FALSE)),0,VLOOKUP($D243,'Overall Individual'!$B$2:$M$195,12,FALSE))</f>
        <v>0</v>
      </c>
      <c r="Y243" s="177"/>
      <c r="Z243" s="124">
        <f>IF(ISNA(VLOOKUP($D243,'Overall Individual'!$B$2:$N$195,13,FALSE)),0,VLOOKUP($D243,'Overall Individual'!$B$2:$N$195,13,FALSE))</f>
        <v>0</v>
      </c>
      <c r="AA243" s="177"/>
      <c r="AC243" s="123"/>
      <c r="AD243" s="123"/>
      <c r="AE243" s="123"/>
    </row>
    <row r="244" spans="1:31" ht="12.75" customHeight="1">
      <c r="A244" s="173"/>
      <c r="B244" s="174"/>
      <c r="C244" s="180"/>
      <c r="D244" s="143" t="s">
        <v>110</v>
      </c>
      <c r="E244" s="118">
        <f>VLOOKUP(D244,Runners!A$1:B$158,2,FALSE)</f>
        <v>110000</v>
      </c>
      <c r="F244" s="183"/>
      <c r="G244" s="186"/>
      <c r="H244" s="128">
        <f>IF(ISNA(VLOOKUP($D244,'Overall Individual'!$B$2:$J$195,4,FALSE)),0,VLOOKUP($D244,'Overall Individual'!$B$2:$J$195,4,FALSE))</f>
        <v>46</v>
      </c>
      <c r="I244" s="177"/>
      <c r="J244" s="124">
        <f>IF(ISNA(VLOOKUP($D244,'Overall Individual'!$B$2:$J$195,5,FALSE)),0,VLOOKUP($D244,'Overall Individual'!$B$2:$J$195,5,FALSE))</f>
        <v>0</v>
      </c>
      <c r="K244" s="177"/>
      <c r="L244" s="124">
        <f>IF(ISNA(VLOOKUP($D244,'Overall Individual'!$B$2:$J$195,6,FALSE)),0,VLOOKUP($D244,'Overall Individual'!$B$2:$J$195,6,FALSE))</f>
        <v>0</v>
      </c>
      <c r="M244" s="177"/>
      <c r="N244" s="125">
        <f>IF(ISNA(VLOOKUP($D244,'Overall Individual'!$B$2:$J$195,7,FALSE)),0,VLOOKUP($D244,'Overall Individual'!$B$2:$J$195,7,FALSE))</f>
        <v>0</v>
      </c>
      <c r="O244" s="189"/>
      <c r="P244" s="126">
        <f>IF(ISNA(VLOOKUP($D244,'Overall Individual'!$B$2:$J$195,8,FALSE)),0,VLOOKUP($D244,'Overall Individual'!$B$2:$J$195,8,FALSE))</f>
        <v>0</v>
      </c>
      <c r="Q244" s="177"/>
      <c r="R244" s="127">
        <f>IF(ISNA(VLOOKUP($D244,'Overall Individual'!$B$2:$J$195,9,FALSE)),0,VLOOKUP($D244,'Overall Individual'!$B$2:$J$195,9,FALSE))</f>
        <v>0</v>
      </c>
      <c r="S244" s="177"/>
      <c r="T244" s="128">
        <f>IF(ISNA(VLOOKUP($D244,'Overall Individual'!$B$2:$K$195,10,FALSE)),0,VLOOKUP($D244,'Overall Individual'!$B$2:$K$195,10,FALSE))</f>
        <v>0</v>
      </c>
      <c r="U244" s="177"/>
      <c r="V244" s="124">
        <f>IF(ISNA(VLOOKUP($D244,'Overall Individual'!$B$2:$L$195,11,FALSE)),0,VLOOKUP($D244,'Overall Individual'!$B$2:$L$195,11,FALSE))</f>
        <v>0</v>
      </c>
      <c r="W244" s="177"/>
      <c r="X244" s="124">
        <f>IF(ISNA(VLOOKUP($D244,'Overall Individual'!$B$2:$M$195,12,FALSE)),0,VLOOKUP($D244,'Overall Individual'!$B$2:$M$195,12,FALSE))</f>
        <v>0</v>
      </c>
      <c r="Y244" s="177"/>
      <c r="Z244" s="124">
        <f>IF(ISNA(VLOOKUP($D244,'Overall Individual'!$B$2:$N$195,13,FALSE)),0,VLOOKUP($D244,'Overall Individual'!$B$2:$N$195,13,FALSE))</f>
        <v>0</v>
      </c>
      <c r="AA244" s="177"/>
      <c r="AC244" s="123"/>
      <c r="AD244" s="123"/>
      <c r="AE244" s="123"/>
    </row>
    <row r="245" spans="1:31" ht="12.75" customHeight="1">
      <c r="A245" s="173"/>
      <c r="B245" s="174"/>
      <c r="C245" s="180"/>
      <c r="D245" s="143" t="s">
        <v>135</v>
      </c>
      <c r="E245" s="118">
        <f>VLOOKUP(D245,Runners!A$1:B$158,2,FALSE)</f>
        <v>250000</v>
      </c>
      <c r="F245" s="183"/>
      <c r="G245" s="186"/>
      <c r="H245" s="128">
        <f>IF(ISNA(VLOOKUP($D245,'Overall Individual'!$B$2:$J$195,4,FALSE)),0,VLOOKUP($D245,'Overall Individual'!$B$2:$J$195,4,FALSE))</f>
        <v>0</v>
      </c>
      <c r="I245" s="177"/>
      <c r="J245" s="124">
        <f>IF(ISNA(VLOOKUP($D245,'Overall Individual'!$B$2:$J$195,5,FALSE)),0,VLOOKUP($D245,'Overall Individual'!$B$2:$J$195,5,FALSE))</f>
        <v>0</v>
      </c>
      <c r="K245" s="177"/>
      <c r="L245" s="124">
        <f>IF(ISNA(VLOOKUP($D245,'Overall Individual'!$B$2:$J$195,6,FALSE)),0,VLOOKUP($D245,'Overall Individual'!$B$2:$J$195,6,FALSE))</f>
        <v>0</v>
      </c>
      <c r="M245" s="177"/>
      <c r="N245" s="125">
        <f>IF(ISNA(VLOOKUP($D245,'Overall Individual'!$B$2:$J$195,7,FALSE)),0,VLOOKUP($D245,'Overall Individual'!$B$2:$J$195,7,FALSE))</f>
        <v>0</v>
      </c>
      <c r="O245" s="189"/>
      <c r="P245" s="126">
        <f>IF(ISNA(VLOOKUP($D245,'Overall Individual'!$B$2:$J$195,8,FALSE)),0,VLOOKUP($D245,'Overall Individual'!$B$2:$J$195,8,FALSE))</f>
        <v>0</v>
      </c>
      <c r="Q245" s="177"/>
      <c r="R245" s="127">
        <f>IF(ISNA(VLOOKUP($D245,'Overall Individual'!$B$2:$J$195,9,FALSE)),0,VLOOKUP($D245,'Overall Individual'!$B$2:$J$195,9,FALSE))</f>
        <v>0</v>
      </c>
      <c r="S245" s="177"/>
      <c r="T245" s="128">
        <f>IF(ISNA(VLOOKUP($D245,'Overall Individual'!$B$2:$K$195,10,FALSE)),0,VLOOKUP($D245,'Overall Individual'!$B$2:$K$195,10,FALSE))</f>
        <v>0</v>
      </c>
      <c r="U245" s="177"/>
      <c r="V245" s="124">
        <f>IF(ISNA(VLOOKUP($D245,'Overall Individual'!$B$2:$L$195,11,FALSE)),0,VLOOKUP($D245,'Overall Individual'!$B$2:$L$195,11,FALSE))</f>
        <v>0</v>
      </c>
      <c r="W245" s="177"/>
      <c r="X245" s="124">
        <f>IF(ISNA(VLOOKUP($D245,'Overall Individual'!$B$2:$M$195,12,FALSE)),0,VLOOKUP($D245,'Overall Individual'!$B$2:$M$195,12,FALSE))</f>
        <v>0</v>
      </c>
      <c r="Y245" s="177"/>
      <c r="Z245" s="124">
        <f>IF(ISNA(VLOOKUP($D245,'Overall Individual'!$B$2:$N$195,13,FALSE)),0,VLOOKUP($D245,'Overall Individual'!$B$2:$N$195,13,FALSE))</f>
        <v>0</v>
      </c>
      <c r="AA245" s="177"/>
      <c r="AC245" s="123"/>
      <c r="AD245" s="123"/>
      <c r="AE245" s="123"/>
    </row>
    <row r="246" spans="1:31" ht="12.75" customHeight="1" thickBot="1">
      <c r="A246" s="173"/>
      <c r="B246" s="175"/>
      <c r="C246" s="181"/>
      <c r="D246" s="144" t="s">
        <v>115</v>
      </c>
      <c r="E246" s="118">
        <f>VLOOKUP(D246,Runners!A$1:B$158,2,FALSE)</f>
        <v>245000</v>
      </c>
      <c r="F246" s="184"/>
      <c r="G246" s="187"/>
      <c r="H246" s="135">
        <f>IF(ISNA(VLOOKUP($D246,'Overall Individual'!$B$2:$J$195,4,FALSE)),0,VLOOKUP($D246,'Overall Individual'!$B$2:$J$195,4,FALSE))</f>
        <v>85</v>
      </c>
      <c r="I246" s="178"/>
      <c r="J246" s="131">
        <f>IF(ISNA(VLOOKUP($D246,'Overall Individual'!$B$2:$J$195,5,FALSE)),0,VLOOKUP($D246,'Overall Individual'!$B$2:$J$195,5,FALSE))</f>
        <v>0</v>
      </c>
      <c r="K246" s="178"/>
      <c r="L246" s="131">
        <f>IF(ISNA(VLOOKUP($D246,'Overall Individual'!$B$2:$J$195,6,FALSE)),0,VLOOKUP($D246,'Overall Individual'!$B$2:$J$195,6,FALSE))</f>
        <v>0</v>
      </c>
      <c r="M246" s="178"/>
      <c r="N246" s="132">
        <f>IF(ISNA(VLOOKUP($D246,'Overall Individual'!$B$2:$J$195,7,FALSE)),0,VLOOKUP($D246,'Overall Individual'!$B$2:$J$195,7,FALSE))</f>
        <v>0</v>
      </c>
      <c r="O246" s="190"/>
      <c r="P246" s="133">
        <f>IF(ISNA(VLOOKUP($D246,'Overall Individual'!$B$2:$J$195,8,FALSE)),0,VLOOKUP($D246,'Overall Individual'!$B$2:$J$195,8,FALSE))</f>
        <v>0</v>
      </c>
      <c r="Q246" s="178"/>
      <c r="R246" s="134">
        <f>IF(ISNA(VLOOKUP($D246,'Overall Individual'!$B$2:$J$195,9,FALSE)),0,VLOOKUP($D246,'Overall Individual'!$B$2:$J$195,9,FALSE))</f>
        <v>0</v>
      </c>
      <c r="S246" s="178"/>
      <c r="T246" s="135">
        <f>IF(ISNA(VLOOKUP($D246,'Overall Individual'!$B$2:$K$195,10,FALSE)),0,VLOOKUP($D246,'Overall Individual'!$B$2:$K$195,10,FALSE))</f>
        <v>0</v>
      </c>
      <c r="U246" s="178"/>
      <c r="V246" s="131">
        <f>IF(ISNA(VLOOKUP($D246,'Overall Individual'!$B$2:$L$195,11,FALSE)),0,VLOOKUP($D246,'Overall Individual'!$B$2:$L$195,11,FALSE))</f>
        <v>0</v>
      </c>
      <c r="W246" s="178"/>
      <c r="X246" s="131">
        <f>IF(ISNA(VLOOKUP($D246,'Overall Individual'!$B$2:$M$195,12,FALSE)),0,VLOOKUP($D246,'Overall Individual'!$B$2:$M$195,12,FALSE))</f>
        <v>0</v>
      </c>
      <c r="Y246" s="178"/>
      <c r="Z246" s="131">
        <f>IF(ISNA(VLOOKUP($D246,'Overall Individual'!$B$2:$N$195,13,FALSE)),0,VLOOKUP($D246,'Overall Individual'!$B$2:$N$195,13,FALSE))</f>
        <v>0</v>
      </c>
      <c r="AA246" s="178"/>
      <c r="AC246" s="123"/>
      <c r="AD246" s="123"/>
      <c r="AE246" s="123"/>
    </row>
    <row r="247" spans="1:31" ht="12.75" customHeight="1" thickTop="1">
      <c r="A247" s="173">
        <v>50</v>
      </c>
      <c r="B247" s="179" t="s">
        <v>271</v>
      </c>
      <c r="C247" s="179" t="s">
        <v>118</v>
      </c>
      <c r="D247" s="143" t="s">
        <v>108</v>
      </c>
      <c r="E247" s="118">
        <f>VLOOKUP(D247,Runners!A$1:B$158,2,FALSE)</f>
        <v>180000</v>
      </c>
      <c r="F247" s="182">
        <f>SUM(E247:E251)</f>
        <v>995000</v>
      </c>
      <c r="G247" s="185">
        <v>3</v>
      </c>
      <c r="H247" s="121">
        <f>IF(ISNA(VLOOKUP($D247,'Overall Individual'!$B$2:$J$195,4,FALSE)),0,VLOOKUP($D247,'Overall Individual'!$B$2:$J$195,4,FALSE))</f>
        <v>61</v>
      </c>
      <c r="I247" s="176">
        <f>SUM(H247:H251)</f>
        <v>268</v>
      </c>
      <c r="J247" s="120">
        <f>IF(ISNA(VLOOKUP($D247,'Overall Individual'!$B$2:$J$195,5,FALSE)),0,VLOOKUP($D247,'Overall Individual'!$B$2:$J$195,5,FALSE))</f>
        <v>0</v>
      </c>
      <c r="K247" s="176">
        <f>SUM(J247:J251)</f>
        <v>0</v>
      </c>
      <c r="L247" s="120">
        <f>IF(ISNA(VLOOKUP($D247,'Overall Individual'!$B$2:$J$195,6,FALSE)),0,VLOOKUP($D247,'Overall Individual'!$B$2:$J$195,6,FALSE))</f>
        <v>0</v>
      </c>
      <c r="M247" s="176">
        <f>SUM(L247:L251)</f>
        <v>0</v>
      </c>
      <c r="N247" s="137">
        <f>IF(ISNA(VLOOKUP($D247,'Overall Individual'!$B$2:$J$195,7,FALSE)),0,VLOOKUP($D247,'Overall Individual'!$B$2:$J$195,7,FALSE))</f>
        <v>0</v>
      </c>
      <c r="O247" s="188">
        <f>SUM(N247:N251)</f>
        <v>0</v>
      </c>
      <c r="P247" s="120">
        <f>IF(ISNA(VLOOKUP($D247,'Overall Individual'!$B$2:$J$195,8,FALSE)),0,VLOOKUP($D247,'Overall Individual'!$B$2:$J$195,8,FALSE))</f>
        <v>0</v>
      </c>
      <c r="Q247" s="176">
        <f>SUM(P247:P251)</f>
        <v>0</v>
      </c>
      <c r="R247" s="119">
        <f>IF(ISNA(VLOOKUP($D247,'Overall Individual'!$B$2:$J$195,9,FALSE)),0,VLOOKUP($D247,'Overall Individual'!$B$2:$J$195,9,FALSE))</f>
        <v>0</v>
      </c>
      <c r="S247" s="176">
        <f>SUM(R247:R251)</f>
        <v>0</v>
      </c>
      <c r="T247" s="121">
        <f>IF(ISNA(VLOOKUP($D247,'Overall Individual'!$B$2:$K$195,10,FALSE)),0,VLOOKUP($D247,'Overall Individual'!$B$2:$K$195,10,FALSE))</f>
        <v>0</v>
      </c>
      <c r="U247" s="176">
        <f>SUM(T247:T251)</f>
        <v>0</v>
      </c>
      <c r="V247" s="120">
        <f>IF(ISNA(VLOOKUP($D247,'Overall Individual'!$B$2:$L$195,11,FALSE)),0,VLOOKUP($D247,'Overall Individual'!$B$2:$L$195,11,FALSE))</f>
        <v>0</v>
      </c>
      <c r="W247" s="176">
        <f>SUM(V247:V251)</f>
        <v>0</v>
      </c>
      <c r="X247" s="120">
        <f>IF(ISNA(VLOOKUP($D247,'Overall Individual'!$B$2:$M$195,12,FALSE)),0,VLOOKUP($D247,'Overall Individual'!$B$2:$M$195,12,FALSE))</f>
        <v>0</v>
      </c>
      <c r="Y247" s="176">
        <f>SUM(X247:X251)</f>
        <v>0</v>
      </c>
      <c r="Z247" s="120">
        <f>IF(ISNA(VLOOKUP($D247,'Overall Individual'!$B$2:$N$195,13,FALSE)),0,VLOOKUP($D247,'Overall Individual'!$B$2:$N$195,13,FALSE))</f>
        <v>0</v>
      </c>
      <c r="AA247" s="176">
        <f>SUM(Z247:Z251)</f>
        <v>0</v>
      </c>
      <c r="AC247" s="123"/>
      <c r="AD247" s="123"/>
      <c r="AE247" s="123"/>
    </row>
    <row r="248" spans="1:31" ht="12.75" customHeight="1">
      <c r="A248" s="173"/>
      <c r="B248" s="180"/>
      <c r="C248" s="180"/>
      <c r="D248" s="143" t="s">
        <v>187</v>
      </c>
      <c r="E248" s="118">
        <f>VLOOKUP(D248,Runners!A$1:B$158,2,FALSE)</f>
        <v>180000</v>
      </c>
      <c r="F248" s="183"/>
      <c r="G248" s="186"/>
      <c r="H248" s="128">
        <f>IF(ISNA(VLOOKUP($D248,'Overall Individual'!$B$2:$J$195,4,FALSE)),0,VLOOKUP($D248,'Overall Individual'!$B$2:$J$195,4,FALSE))</f>
        <v>43</v>
      </c>
      <c r="I248" s="177"/>
      <c r="J248" s="124">
        <f>IF(ISNA(VLOOKUP($D248,'Overall Individual'!$B$2:$J$195,5,FALSE)),0,VLOOKUP($D248,'Overall Individual'!$B$2:$J$195,5,FALSE))</f>
        <v>0</v>
      </c>
      <c r="K248" s="177"/>
      <c r="L248" s="124">
        <f>IF(ISNA(VLOOKUP($D248,'Overall Individual'!$B$2:$J$195,6,FALSE)),0,VLOOKUP($D248,'Overall Individual'!$B$2:$J$195,6,FALSE))</f>
        <v>0</v>
      </c>
      <c r="M248" s="177"/>
      <c r="N248" s="125">
        <f>IF(ISNA(VLOOKUP($D248,'Overall Individual'!$B$2:$J$195,7,FALSE)),0,VLOOKUP($D248,'Overall Individual'!$B$2:$J$195,7,FALSE))</f>
        <v>0</v>
      </c>
      <c r="O248" s="189"/>
      <c r="P248" s="126">
        <f>IF(ISNA(VLOOKUP($D248,'Overall Individual'!$B$2:$J$195,8,FALSE)),0,VLOOKUP($D248,'Overall Individual'!$B$2:$J$195,8,FALSE))</f>
        <v>0</v>
      </c>
      <c r="Q248" s="177"/>
      <c r="R248" s="127">
        <f>IF(ISNA(VLOOKUP($D248,'Overall Individual'!$B$2:$J$195,9,FALSE)),0,VLOOKUP($D248,'Overall Individual'!$B$2:$J$195,9,FALSE))</f>
        <v>0</v>
      </c>
      <c r="S248" s="177"/>
      <c r="T248" s="128">
        <f>IF(ISNA(VLOOKUP($D248,'Overall Individual'!$B$2:$K$195,10,FALSE)),0,VLOOKUP($D248,'Overall Individual'!$B$2:$K$195,10,FALSE))</f>
        <v>0</v>
      </c>
      <c r="U248" s="177"/>
      <c r="V248" s="124">
        <f>IF(ISNA(VLOOKUP($D248,'Overall Individual'!$B$2:$L$195,11,FALSE)),0,VLOOKUP($D248,'Overall Individual'!$B$2:$L$195,11,FALSE))</f>
        <v>0</v>
      </c>
      <c r="W248" s="177"/>
      <c r="X248" s="124">
        <f>IF(ISNA(VLOOKUP($D248,'Overall Individual'!$B$2:$M$195,12,FALSE)),0,VLOOKUP($D248,'Overall Individual'!$B$2:$M$195,12,FALSE))</f>
        <v>0</v>
      </c>
      <c r="Y248" s="177"/>
      <c r="Z248" s="124">
        <f>IF(ISNA(VLOOKUP($D248,'Overall Individual'!$B$2:$N$195,13,FALSE)),0,VLOOKUP($D248,'Overall Individual'!$B$2:$N$195,13,FALSE))</f>
        <v>0</v>
      </c>
      <c r="AA248" s="177"/>
      <c r="AC248" s="123"/>
      <c r="AD248" s="123"/>
      <c r="AE248" s="123"/>
    </row>
    <row r="249" spans="1:31" ht="12.75" customHeight="1">
      <c r="A249" s="173"/>
      <c r="B249" s="180"/>
      <c r="C249" s="180"/>
      <c r="D249" s="143" t="s">
        <v>190</v>
      </c>
      <c r="E249" s="118">
        <f>VLOOKUP(D249,Runners!A$1:B$158,2,FALSE)</f>
        <v>170000</v>
      </c>
      <c r="F249" s="183"/>
      <c r="G249" s="186"/>
      <c r="H249" s="128">
        <f>IF(ISNA(VLOOKUP($D249,'Overall Individual'!$B$2:$J$195,4,FALSE)),0,VLOOKUP($D249,'Overall Individual'!$B$2:$J$195,4,FALSE))</f>
        <v>67</v>
      </c>
      <c r="I249" s="177"/>
      <c r="J249" s="124">
        <f>IF(ISNA(VLOOKUP($D249,'Overall Individual'!$B$2:$J$195,5,FALSE)),0,VLOOKUP($D249,'Overall Individual'!$B$2:$J$195,5,FALSE))</f>
        <v>0</v>
      </c>
      <c r="K249" s="177"/>
      <c r="L249" s="124">
        <f>IF(ISNA(VLOOKUP($D249,'Overall Individual'!$B$2:$J$195,6,FALSE)),0,VLOOKUP($D249,'Overall Individual'!$B$2:$J$195,6,FALSE))</f>
        <v>0</v>
      </c>
      <c r="M249" s="177"/>
      <c r="N249" s="125">
        <f>IF(ISNA(VLOOKUP($D249,'Overall Individual'!$B$2:$J$195,7,FALSE)),0,VLOOKUP($D249,'Overall Individual'!$B$2:$J$195,7,FALSE))</f>
        <v>0</v>
      </c>
      <c r="O249" s="189"/>
      <c r="P249" s="126">
        <f>IF(ISNA(VLOOKUP($D249,'Overall Individual'!$B$2:$J$195,8,FALSE)),0,VLOOKUP($D249,'Overall Individual'!$B$2:$J$195,8,FALSE))</f>
        <v>0</v>
      </c>
      <c r="Q249" s="177"/>
      <c r="R249" s="127">
        <f>IF(ISNA(VLOOKUP($D249,'Overall Individual'!$B$2:$J$195,9,FALSE)),0,VLOOKUP($D249,'Overall Individual'!$B$2:$J$195,9,FALSE))</f>
        <v>0</v>
      </c>
      <c r="S249" s="177"/>
      <c r="T249" s="128">
        <f>IF(ISNA(VLOOKUP($D249,'Overall Individual'!$B$2:$K$195,10,FALSE)),0,VLOOKUP($D249,'Overall Individual'!$B$2:$K$195,10,FALSE))</f>
        <v>0</v>
      </c>
      <c r="U249" s="177"/>
      <c r="V249" s="124">
        <f>IF(ISNA(VLOOKUP($D249,'Overall Individual'!$B$2:$L$195,11,FALSE)),0,VLOOKUP($D249,'Overall Individual'!$B$2:$L$195,11,FALSE))</f>
        <v>0</v>
      </c>
      <c r="W249" s="177"/>
      <c r="X249" s="124">
        <f>IF(ISNA(VLOOKUP($D249,'Overall Individual'!$B$2:$M$195,12,FALSE)),0,VLOOKUP($D249,'Overall Individual'!$B$2:$M$195,12,FALSE))</f>
        <v>0</v>
      </c>
      <c r="Y249" s="177"/>
      <c r="Z249" s="124">
        <f>IF(ISNA(VLOOKUP($D249,'Overall Individual'!$B$2:$N$195,13,FALSE)),0,VLOOKUP($D249,'Overall Individual'!$B$2:$N$195,13,FALSE))</f>
        <v>0</v>
      </c>
      <c r="AA249" s="177"/>
      <c r="AC249" s="123"/>
      <c r="AD249" s="123"/>
      <c r="AE249" s="123"/>
    </row>
    <row r="250" spans="1:31" ht="12.75" customHeight="1">
      <c r="A250" s="173"/>
      <c r="B250" s="180"/>
      <c r="C250" s="180"/>
      <c r="D250" s="143" t="s">
        <v>12</v>
      </c>
      <c r="E250" s="118">
        <f>VLOOKUP(D250,Runners!A$1:B$158,2,FALSE)</f>
        <v>250000</v>
      </c>
      <c r="F250" s="183"/>
      <c r="G250" s="186"/>
      <c r="H250" s="128">
        <f>IF(ISNA(VLOOKUP($D250,'Overall Individual'!$B$2:$J$195,4,FALSE)),0,VLOOKUP($D250,'Overall Individual'!$B$2:$J$195,4,FALSE))</f>
        <v>97</v>
      </c>
      <c r="I250" s="177"/>
      <c r="J250" s="124">
        <f>IF(ISNA(VLOOKUP($D250,'Overall Individual'!$B$2:$J$195,5,FALSE)),0,VLOOKUP($D250,'Overall Individual'!$B$2:$J$195,5,FALSE))</f>
        <v>0</v>
      </c>
      <c r="K250" s="177"/>
      <c r="L250" s="124">
        <f>IF(ISNA(VLOOKUP($D250,'Overall Individual'!$B$2:$J$195,6,FALSE)),0,VLOOKUP($D250,'Overall Individual'!$B$2:$J$195,6,FALSE))</f>
        <v>0</v>
      </c>
      <c r="M250" s="177"/>
      <c r="N250" s="125">
        <f>IF(ISNA(VLOOKUP($D250,'Overall Individual'!$B$2:$J$195,7,FALSE)),0,VLOOKUP($D250,'Overall Individual'!$B$2:$J$195,7,FALSE))</f>
        <v>0</v>
      </c>
      <c r="O250" s="189"/>
      <c r="P250" s="126">
        <f>IF(ISNA(VLOOKUP($D250,'Overall Individual'!$B$2:$J$195,8,FALSE)),0,VLOOKUP($D250,'Overall Individual'!$B$2:$J$195,8,FALSE))</f>
        <v>0</v>
      </c>
      <c r="Q250" s="177"/>
      <c r="R250" s="127">
        <f>IF(ISNA(VLOOKUP($D250,'Overall Individual'!$B$2:$J$195,9,FALSE)),0,VLOOKUP($D250,'Overall Individual'!$B$2:$J$195,9,FALSE))</f>
        <v>0</v>
      </c>
      <c r="S250" s="177"/>
      <c r="T250" s="128">
        <f>IF(ISNA(VLOOKUP($D250,'Overall Individual'!$B$2:$K$195,10,FALSE)),0,VLOOKUP($D250,'Overall Individual'!$B$2:$K$195,10,FALSE))</f>
        <v>0</v>
      </c>
      <c r="U250" s="177"/>
      <c r="V250" s="124">
        <f>IF(ISNA(VLOOKUP($D250,'Overall Individual'!$B$2:$L$195,11,FALSE)),0,VLOOKUP($D250,'Overall Individual'!$B$2:$L$195,11,FALSE))</f>
        <v>0</v>
      </c>
      <c r="W250" s="177"/>
      <c r="X250" s="124">
        <f>IF(ISNA(VLOOKUP($D250,'Overall Individual'!$B$2:$M$195,12,FALSE)),0,VLOOKUP($D250,'Overall Individual'!$B$2:$M$195,12,FALSE))</f>
        <v>0</v>
      </c>
      <c r="Y250" s="177"/>
      <c r="Z250" s="124">
        <f>IF(ISNA(VLOOKUP($D250,'Overall Individual'!$B$2:$N$195,13,FALSE)),0,VLOOKUP($D250,'Overall Individual'!$B$2:$N$195,13,FALSE))</f>
        <v>0</v>
      </c>
      <c r="AA250" s="177"/>
      <c r="AC250" s="123"/>
      <c r="AD250" s="123"/>
      <c r="AE250" s="123"/>
    </row>
    <row r="251" spans="1:31" ht="12.75" customHeight="1" thickBot="1">
      <c r="A251" s="173"/>
      <c r="B251" s="181"/>
      <c r="C251" s="181"/>
      <c r="D251" s="144" t="s">
        <v>181</v>
      </c>
      <c r="E251" s="118">
        <f>VLOOKUP(D251,Runners!A$1:B$158,2,FALSE)</f>
        <v>215000</v>
      </c>
      <c r="F251" s="184"/>
      <c r="G251" s="187"/>
      <c r="H251" s="135">
        <f>IF(ISNA(VLOOKUP($D251,'Overall Individual'!$B$2:$J$195,4,FALSE)),0,VLOOKUP($D251,'Overall Individual'!$B$2:$J$195,4,FALSE))</f>
        <v>0</v>
      </c>
      <c r="I251" s="178"/>
      <c r="J251" s="131">
        <f>IF(ISNA(VLOOKUP($D251,'Overall Individual'!$B$2:$J$195,5,FALSE)),0,VLOOKUP($D251,'Overall Individual'!$B$2:$J$195,5,FALSE))</f>
        <v>0</v>
      </c>
      <c r="K251" s="178"/>
      <c r="L251" s="131">
        <f>IF(ISNA(VLOOKUP($D251,'Overall Individual'!$B$2:$J$195,6,FALSE)),0,VLOOKUP($D251,'Overall Individual'!$B$2:$J$195,6,FALSE))</f>
        <v>0</v>
      </c>
      <c r="M251" s="178"/>
      <c r="N251" s="132">
        <f>IF(ISNA(VLOOKUP($D251,'Overall Individual'!$B$2:$J$195,7,FALSE)),0,VLOOKUP($D251,'Overall Individual'!$B$2:$J$195,7,FALSE))</f>
        <v>0</v>
      </c>
      <c r="O251" s="190"/>
      <c r="P251" s="133">
        <f>IF(ISNA(VLOOKUP($D251,'Overall Individual'!$B$2:$J$195,8,FALSE)),0,VLOOKUP($D251,'Overall Individual'!$B$2:$J$195,8,FALSE))</f>
        <v>0</v>
      </c>
      <c r="Q251" s="178"/>
      <c r="R251" s="134">
        <f>IF(ISNA(VLOOKUP($D251,'Overall Individual'!$B$2:$J$195,9,FALSE)),0,VLOOKUP($D251,'Overall Individual'!$B$2:$J$195,9,FALSE))</f>
        <v>0</v>
      </c>
      <c r="S251" s="178"/>
      <c r="T251" s="135">
        <f>IF(ISNA(VLOOKUP($D251,'Overall Individual'!$B$2:$K$195,10,FALSE)),0,VLOOKUP($D251,'Overall Individual'!$B$2:$K$195,10,FALSE))</f>
        <v>0</v>
      </c>
      <c r="U251" s="178"/>
      <c r="V251" s="131">
        <f>IF(ISNA(VLOOKUP($D251,'Overall Individual'!$B$2:$L$195,11,FALSE)),0,VLOOKUP($D251,'Overall Individual'!$B$2:$L$195,11,FALSE))</f>
        <v>0</v>
      </c>
      <c r="W251" s="178"/>
      <c r="X251" s="131">
        <f>IF(ISNA(VLOOKUP($D251,'Overall Individual'!$B$2:$M$195,12,FALSE)),0,VLOOKUP($D251,'Overall Individual'!$B$2:$M$195,12,FALSE))</f>
        <v>0</v>
      </c>
      <c r="Y251" s="178"/>
      <c r="Z251" s="131">
        <f>IF(ISNA(VLOOKUP($D251,'Overall Individual'!$B$2:$N$195,13,FALSE)),0,VLOOKUP($D251,'Overall Individual'!$B$2:$N$195,13,FALSE))</f>
        <v>0</v>
      </c>
      <c r="AA251" s="178"/>
      <c r="AC251" s="123"/>
      <c r="AD251" s="123"/>
      <c r="AE251" s="123"/>
    </row>
    <row r="252" spans="1:31" ht="12.75" customHeight="1" thickTop="1">
      <c r="A252" s="173">
        <v>51</v>
      </c>
      <c r="B252" s="179" t="s">
        <v>272</v>
      </c>
      <c r="C252" s="179" t="s">
        <v>200</v>
      </c>
      <c r="D252" s="143" t="s">
        <v>115</v>
      </c>
      <c r="E252" s="118">
        <f>VLOOKUP(D252,Runners!A$1:B$158,2,FALSE)</f>
        <v>245000</v>
      </c>
      <c r="F252" s="182">
        <f>SUM(E252:E256)</f>
        <v>995000</v>
      </c>
      <c r="G252" s="185">
        <v>3</v>
      </c>
      <c r="H252" s="121">
        <f>IF(ISNA(VLOOKUP($D252,'Overall Individual'!$B$2:$J$195,4,FALSE)),0,VLOOKUP($D252,'Overall Individual'!$B$2:$J$195,4,FALSE))</f>
        <v>85</v>
      </c>
      <c r="I252" s="176">
        <f>SUM(H252:H256)</f>
        <v>340</v>
      </c>
      <c r="J252" s="120">
        <f>IF(ISNA(VLOOKUP($D252,'Overall Individual'!$B$2:$J$195,5,FALSE)),0,VLOOKUP($D252,'Overall Individual'!$B$2:$J$195,5,FALSE))</f>
        <v>0</v>
      </c>
      <c r="K252" s="176">
        <f>SUM(J252:J256)</f>
        <v>0</v>
      </c>
      <c r="L252" s="120">
        <f>IF(ISNA(VLOOKUP($D252,'Overall Individual'!$B$2:$J$195,6,FALSE)),0,VLOOKUP($D252,'Overall Individual'!$B$2:$J$195,6,FALSE))</f>
        <v>0</v>
      </c>
      <c r="M252" s="176">
        <f>SUM(L252:L256)</f>
        <v>0</v>
      </c>
      <c r="N252" s="137">
        <f>IF(ISNA(VLOOKUP($D252,'Overall Individual'!$B$2:$J$195,7,FALSE)),0,VLOOKUP($D252,'Overall Individual'!$B$2:$J$195,7,FALSE))</f>
        <v>0</v>
      </c>
      <c r="O252" s="188">
        <f>SUM(N252:N256)</f>
        <v>0</v>
      </c>
      <c r="P252" s="120">
        <f>IF(ISNA(VLOOKUP($D252,'Overall Individual'!$B$2:$J$195,8,FALSE)),0,VLOOKUP($D252,'Overall Individual'!$B$2:$J$195,8,FALSE))</f>
        <v>0</v>
      </c>
      <c r="Q252" s="176">
        <f>SUM(P252:P256)</f>
        <v>0</v>
      </c>
      <c r="R252" s="119">
        <f>IF(ISNA(VLOOKUP($D252,'Overall Individual'!$B$2:$J$195,9,FALSE)),0,VLOOKUP($D252,'Overall Individual'!$B$2:$J$195,9,FALSE))</f>
        <v>0</v>
      </c>
      <c r="S252" s="176">
        <f>SUM(R252:R256)</f>
        <v>0</v>
      </c>
      <c r="T252" s="121">
        <f>IF(ISNA(VLOOKUP($D252,'Overall Individual'!$B$2:$K$195,10,FALSE)),0,VLOOKUP($D252,'Overall Individual'!$B$2:$K$195,10,FALSE))</f>
        <v>0</v>
      </c>
      <c r="U252" s="176">
        <f>SUM(T252:T256)</f>
        <v>0</v>
      </c>
      <c r="V252" s="120">
        <f>IF(ISNA(VLOOKUP($D252,'Overall Individual'!$B$2:$L$195,11,FALSE)),0,VLOOKUP($D252,'Overall Individual'!$B$2:$L$195,11,FALSE))</f>
        <v>0</v>
      </c>
      <c r="W252" s="176">
        <f>SUM(V252:V256)</f>
        <v>0</v>
      </c>
      <c r="X252" s="120">
        <f>IF(ISNA(VLOOKUP($D252,'Overall Individual'!$B$2:$M$195,12,FALSE)),0,VLOOKUP($D252,'Overall Individual'!$B$2:$M$195,12,FALSE))</f>
        <v>0</v>
      </c>
      <c r="Y252" s="176">
        <f>SUM(X252:X256)</f>
        <v>0</v>
      </c>
      <c r="Z252" s="120">
        <f>IF(ISNA(VLOOKUP($D252,'Overall Individual'!$B$2:$N$195,13,FALSE)),0,VLOOKUP($D252,'Overall Individual'!$B$2:$N$195,13,FALSE))</f>
        <v>0</v>
      </c>
      <c r="AA252" s="176">
        <f>SUM(Z252:Z256)</f>
        <v>0</v>
      </c>
      <c r="AC252" s="123"/>
      <c r="AD252" s="123"/>
      <c r="AE252" s="123"/>
    </row>
    <row r="253" spans="1:31" ht="12.75" customHeight="1">
      <c r="A253" s="173"/>
      <c r="B253" s="180"/>
      <c r="C253" s="180"/>
      <c r="D253" s="143" t="s">
        <v>66</v>
      </c>
      <c r="E253" s="118">
        <f>VLOOKUP(D253,Runners!A$1:B$158,2,FALSE)</f>
        <v>240000</v>
      </c>
      <c r="F253" s="183"/>
      <c r="G253" s="186"/>
      <c r="H253" s="128">
        <f>IF(ISNA(VLOOKUP($D253,'Overall Individual'!$B$2:$J$195,4,FALSE)),0,VLOOKUP($D253,'Overall Individual'!$B$2:$J$195,4,FALSE))</f>
        <v>100</v>
      </c>
      <c r="I253" s="177"/>
      <c r="J253" s="124">
        <f>IF(ISNA(VLOOKUP($D253,'Overall Individual'!$B$2:$J$195,5,FALSE)),0,VLOOKUP($D253,'Overall Individual'!$B$2:$J$195,5,FALSE))</f>
        <v>0</v>
      </c>
      <c r="K253" s="177"/>
      <c r="L253" s="124">
        <f>IF(ISNA(VLOOKUP($D253,'Overall Individual'!$B$2:$J$195,6,FALSE)),0,VLOOKUP($D253,'Overall Individual'!$B$2:$J$195,6,FALSE))</f>
        <v>0</v>
      </c>
      <c r="M253" s="177"/>
      <c r="N253" s="125">
        <f>IF(ISNA(VLOOKUP($D253,'Overall Individual'!$B$2:$J$195,7,FALSE)),0,VLOOKUP($D253,'Overall Individual'!$B$2:$J$195,7,FALSE))</f>
        <v>0</v>
      </c>
      <c r="O253" s="189"/>
      <c r="P253" s="126">
        <f>IF(ISNA(VLOOKUP($D253,'Overall Individual'!$B$2:$J$195,8,FALSE)),0,VLOOKUP($D253,'Overall Individual'!$B$2:$J$195,8,FALSE))</f>
        <v>0</v>
      </c>
      <c r="Q253" s="177"/>
      <c r="R253" s="127">
        <f>IF(ISNA(VLOOKUP($D253,'Overall Individual'!$B$2:$J$195,9,FALSE)),0,VLOOKUP($D253,'Overall Individual'!$B$2:$J$195,9,FALSE))</f>
        <v>0</v>
      </c>
      <c r="S253" s="177"/>
      <c r="T253" s="128">
        <f>IF(ISNA(VLOOKUP($D253,'Overall Individual'!$B$2:$K$195,10,FALSE)),0,VLOOKUP($D253,'Overall Individual'!$B$2:$K$195,10,FALSE))</f>
        <v>0</v>
      </c>
      <c r="U253" s="177"/>
      <c r="V253" s="124">
        <f>IF(ISNA(VLOOKUP($D253,'Overall Individual'!$B$2:$L$195,11,FALSE)),0,VLOOKUP($D253,'Overall Individual'!$B$2:$L$195,11,FALSE))</f>
        <v>0</v>
      </c>
      <c r="W253" s="177"/>
      <c r="X253" s="124">
        <f>IF(ISNA(VLOOKUP($D253,'Overall Individual'!$B$2:$M$195,12,FALSE)),0,VLOOKUP($D253,'Overall Individual'!$B$2:$M$195,12,FALSE))</f>
        <v>0</v>
      </c>
      <c r="Y253" s="177"/>
      <c r="Z253" s="124">
        <f>IF(ISNA(VLOOKUP($D253,'Overall Individual'!$B$2:$N$195,13,FALSE)),0,VLOOKUP($D253,'Overall Individual'!$B$2:$N$195,13,FALSE))</f>
        <v>0</v>
      </c>
      <c r="AA253" s="177"/>
      <c r="AC253" s="123"/>
      <c r="AD253" s="123"/>
      <c r="AE253" s="123"/>
    </row>
    <row r="254" spans="1:31" ht="12.75" customHeight="1">
      <c r="A254" s="173"/>
      <c r="B254" s="180"/>
      <c r="C254" s="180"/>
      <c r="D254" s="143" t="s">
        <v>216</v>
      </c>
      <c r="E254" s="118">
        <f>VLOOKUP(D254,Runners!A$1:B$158,2,FALSE)</f>
        <v>130000</v>
      </c>
      <c r="F254" s="183"/>
      <c r="G254" s="186"/>
      <c r="H254" s="128">
        <f>IF(ISNA(VLOOKUP($D254,'Overall Individual'!$B$2:$J$195,4,FALSE)),0,VLOOKUP($D254,'Overall Individual'!$B$2:$J$195,4,FALSE))</f>
        <v>81</v>
      </c>
      <c r="I254" s="177"/>
      <c r="J254" s="124">
        <f>IF(ISNA(VLOOKUP($D254,'Overall Individual'!$B$2:$J$195,5,FALSE)),0,VLOOKUP($D254,'Overall Individual'!$B$2:$J$195,5,FALSE))</f>
        <v>0</v>
      </c>
      <c r="K254" s="177"/>
      <c r="L254" s="124">
        <f>IF(ISNA(VLOOKUP($D254,'Overall Individual'!$B$2:$J$195,6,FALSE)),0,VLOOKUP($D254,'Overall Individual'!$B$2:$J$195,6,FALSE))</f>
        <v>0</v>
      </c>
      <c r="M254" s="177"/>
      <c r="N254" s="125">
        <f>IF(ISNA(VLOOKUP($D254,'Overall Individual'!$B$2:$J$195,7,FALSE)),0,VLOOKUP($D254,'Overall Individual'!$B$2:$J$195,7,FALSE))</f>
        <v>0</v>
      </c>
      <c r="O254" s="189"/>
      <c r="P254" s="126">
        <f>IF(ISNA(VLOOKUP($D254,'Overall Individual'!$B$2:$J$195,8,FALSE)),0,VLOOKUP($D254,'Overall Individual'!$B$2:$J$195,8,FALSE))</f>
        <v>0</v>
      </c>
      <c r="Q254" s="177"/>
      <c r="R254" s="127">
        <f>IF(ISNA(VLOOKUP($D254,'Overall Individual'!$B$2:$J$195,9,FALSE)),0,VLOOKUP($D254,'Overall Individual'!$B$2:$J$195,9,FALSE))</f>
        <v>0</v>
      </c>
      <c r="S254" s="177"/>
      <c r="T254" s="128">
        <f>IF(ISNA(VLOOKUP($D254,'Overall Individual'!$B$2:$K$195,10,FALSE)),0,VLOOKUP($D254,'Overall Individual'!$B$2:$K$195,10,FALSE))</f>
        <v>0</v>
      </c>
      <c r="U254" s="177"/>
      <c r="V254" s="124">
        <f>IF(ISNA(VLOOKUP($D254,'Overall Individual'!$B$2:$L$195,11,FALSE)),0,VLOOKUP($D254,'Overall Individual'!$B$2:$L$195,11,FALSE))</f>
        <v>0</v>
      </c>
      <c r="W254" s="177"/>
      <c r="X254" s="124">
        <f>IF(ISNA(VLOOKUP($D254,'Overall Individual'!$B$2:$M$195,12,FALSE)),0,VLOOKUP($D254,'Overall Individual'!$B$2:$M$195,12,FALSE))</f>
        <v>0</v>
      </c>
      <c r="Y254" s="177"/>
      <c r="Z254" s="124">
        <f>IF(ISNA(VLOOKUP($D254,'Overall Individual'!$B$2:$N$195,13,FALSE)),0,VLOOKUP($D254,'Overall Individual'!$B$2:$N$195,13,FALSE))</f>
        <v>0</v>
      </c>
      <c r="AA254" s="177"/>
      <c r="AC254" s="123"/>
      <c r="AD254" s="123"/>
      <c r="AE254" s="123"/>
    </row>
    <row r="255" spans="1:31" ht="12.75" customHeight="1">
      <c r="A255" s="173"/>
      <c r="B255" s="180"/>
      <c r="C255" s="180"/>
      <c r="D255" s="143" t="s">
        <v>96</v>
      </c>
      <c r="E255" s="118">
        <f>VLOOKUP(D255,Runners!A$1:B$158,2,FALSE)</f>
        <v>230000</v>
      </c>
      <c r="F255" s="183"/>
      <c r="G255" s="186"/>
      <c r="H255" s="128">
        <f>IF(ISNA(VLOOKUP($D255,'Overall Individual'!$B$2:$J$195,4,FALSE)),0,VLOOKUP($D255,'Overall Individual'!$B$2:$J$195,4,FALSE))</f>
        <v>0</v>
      </c>
      <c r="I255" s="177"/>
      <c r="J255" s="124">
        <f>IF(ISNA(VLOOKUP($D255,'Overall Individual'!$B$2:$J$195,5,FALSE)),0,VLOOKUP($D255,'Overall Individual'!$B$2:$J$195,5,FALSE))</f>
        <v>0</v>
      </c>
      <c r="K255" s="177"/>
      <c r="L255" s="124">
        <f>IF(ISNA(VLOOKUP($D255,'Overall Individual'!$B$2:$J$195,6,FALSE)),0,VLOOKUP($D255,'Overall Individual'!$B$2:$J$195,6,FALSE))</f>
        <v>0</v>
      </c>
      <c r="M255" s="177"/>
      <c r="N255" s="125">
        <f>IF(ISNA(VLOOKUP($D255,'Overall Individual'!$B$2:$J$195,7,FALSE)),0,VLOOKUP($D255,'Overall Individual'!$B$2:$J$195,7,FALSE))</f>
        <v>0</v>
      </c>
      <c r="O255" s="189"/>
      <c r="P255" s="126">
        <f>IF(ISNA(VLOOKUP($D255,'Overall Individual'!$B$2:$J$195,8,FALSE)),0,VLOOKUP($D255,'Overall Individual'!$B$2:$J$195,8,FALSE))</f>
        <v>0</v>
      </c>
      <c r="Q255" s="177"/>
      <c r="R255" s="127">
        <f>IF(ISNA(VLOOKUP($D255,'Overall Individual'!$B$2:$J$195,9,FALSE)),0,VLOOKUP($D255,'Overall Individual'!$B$2:$J$195,9,FALSE))</f>
        <v>0</v>
      </c>
      <c r="S255" s="177"/>
      <c r="T255" s="128">
        <f>IF(ISNA(VLOOKUP($D255,'Overall Individual'!$B$2:$K$195,10,FALSE)),0,VLOOKUP($D255,'Overall Individual'!$B$2:$K$195,10,FALSE))</f>
        <v>0</v>
      </c>
      <c r="U255" s="177"/>
      <c r="V255" s="124">
        <f>IF(ISNA(VLOOKUP($D255,'Overall Individual'!$B$2:$L$195,11,FALSE)),0,VLOOKUP($D255,'Overall Individual'!$B$2:$L$195,11,FALSE))</f>
        <v>0</v>
      </c>
      <c r="W255" s="177"/>
      <c r="X255" s="124">
        <f>IF(ISNA(VLOOKUP($D255,'Overall Individual'!$B$2:$M$195,12,FALSE)),0,VLOOKUP($D255,'Overall Individual'!$B$2:$M$195,12,FALSE))</f>
        <v>0</v>
      </c>
      <c r="Y255" s="177"/>
      <c r="Z255" s="124">
        <f>IF(ISNA(VLOOKUP($D255,'Overall Individual'!$B$2:$N$195,13,FALSE)),0,VLOOKUP($D255,'Overall Individual'!$B$2:$N$195,13,FALSE))</f>
        <v>0</v>
      </c>
      <c r="AA255" s="177"/>
      <c r="AC255" s="123"/>
      <c r="AD255" s="123"/>
      <c r="AE255" s="123"/>
    </row>
    <row r="256" spans="1:31" ht="12.75" customHeight="1" thickBot="1">
      <c r="A256" s="173"/>
      <c r="B256" s="181"/>
      <c r="C256" s="181"/>
      <c r="D256" s="144" t="s">
        <v>200</v>
      </c>
      <c r="E256" s="118">
        <f>VLOOKUP(D256,Runners!A$1:B$158,2,FALSE)</f>
        <v>150000</v>
      </c>
      <c r="F256" s="184"/>
      <c r="G256" s="187"/>
      <c r="H256" s="135">
        <f>IF(ISNA(VLOOKUP($D256,'Overall Individual'!$B$2:$J$195,4,FALSE)),0,VLOOKUP($D256,'Overall Individual'!$B$2:$J$195,4,FALSE))</f>
        <v>74</v>
      </c>
      <c r="I256" s="178"/>
      <c r="J256" s="131">
        <f>IF(ISNA(VLOOKUP($D256,'Overall Individual'!$B$2:$J$195,5,FALSE)),0,VLOOKUP($D256,'Overall Individual'!$B$2:$J$195,5,FALSE))</f>
        <v>0</v>
      </c>
      <c r="K256" s="178"/>
      <c r="L256" s="131">
        <f>IF(ISNA(VLOOKUP($D256,'Overall Individual'!$B$2:$J$195,6,FALSE)),0,VLOOKUP($D256,'Overall Individual'!$B$2:$J$195,6,FALSE))</f>
        <v>0</v>
      </c>
      <c r="M256" s="178"/>
      <c r="N256" s="132">
        <f>IF(ISNA(VLOOKUP($D256,'Overall Individual'!$B$2:$J$195,7,FALSE)),0,VLOOKUP($D256,'Overall Individual'!$B$2:$J$195,7,FALSE))</f>
        <v>0</v>
      </c>
      <c r="O256" s="190"/>
      <c r="P256" s="133">
        <f>IF(ISNA(VLOOKUP($D256,'Overall Individual'!$B$2:$J$195,8,FALSE)),0,VLOOKUP($D256,'Overall Individual'!$B$2:$J$195,8,FALSE))</f>
        <v>0</v>
      </c>
      <c r="Q256" s="178"/>
      <c r="R256" s="134">
        <f>IF(ISNA(VLOOKUP($D256,'Overall Individual'!$B$2:$J$195,9,FALSE)),0,VLOOKUP($D256,'Overall Individual'!$B$2:$J$195,9,FALSE))</f>
        <v>0</v>
      </c>
      <c r="S256" s="178"/>
      <c r="T256" s="135">
        <f>IF(ISNA(VLOOKUP($D256,'Overall Individual'!$B$2:$K$195,10,FALSE)),0,VLOOKUP($D256,'Overall Individual'!$B$2:$K$195,10,FALSE))</f>
        <v>0</v>
      </c>
      <c r="U256" s="178"/>
      <c r="V256" s="131">
        <f>IF(ISNA(VLOOKUP($D256,'Overall Individual'!$B$2:$L$195,11,FALSE)),0,VLOOKUP($D256,'Overall Individual'!$B$2:$L$195,11,FALSE))</f>
        <v>0</v>
      </c>
      <c r="W256" s="178"/>
      <c r="X256" s="131">
        <f>IF(ISNA(VLOOKUP($D256,'Overall Individual'!$B$2:$M$195,12,FALSE)),0,VLOOKUP($D256,'Overall Individual'!$B$2:$M$195,12,FALSE))</f>
        <v>0</v>
      </c>
      <c r="Y256" s="178"/>
      <c r="Z256" s="131">
        <f>IF(ISNA(VLOOKUP($D256,'Overall Individual'!$B$2:$N$195,13,FALSE)),0,VLOOKUP($D256,'Overall Individual'!$B$2:$N$195,13,FALSE))</f>
        <v>0</v>
      </c>
      <c r="AA256" s="178"/>
      <c r="AC256" s="123"/>
      <c r="AD256" s="123"/>
      <c r="AE256" s="123"/>
    </row>
    <row r="257" spans="1:31" ht="12.75" customHeight="1" thickTop="1">
      <c r="A257" s="173">
        <v>52</v>
      </c>
      <c r="B257" s="179" t="s">
        <v>273</v>
      </c>
      <c r="C257" s="179" t="s">
        <v>140</v>
      </c>
      <c r="D257" s="143" t="s">
        <v>12</v>
      </c>
      <c r="E257" s="118">
        <f>VLOOKUP(D257,Runners!A$1:B$158,2,FALSE)</f>
        <v>250000</v>
      </c>
      <c r="F257" s="182">
        <f>SUM(E257:E261)</f>
        <v>995000</v>
      </c>
      <c r="G257" s="185"/>
      <c r="H257" s="121">
        <f>IF(ISNA(VLOOKUP($D257,'Overall Individual'!$B$2:$J$195,4,FALSE)),0,VLOOKUP($D257,'Overall Individual'!$B$2:$J$195,4,FALSE))</f>
        <v>97</v>
      </c>
      <c r="I257" s="176">
        <f>SUM(H257:H261)</f>
        <v>341</v>
      </c>
      <c r="J257" s="120">
        <f>IF(ISNA(VLOOKUP($D257,'Overall Individual'!$B$2:$J$195,5,FALSE)),0,VLOOKUP($D257,'Overall Individual'!$B$2:$J$195,5,FALSE))</f>
        <v>0</v>
      </c>
      <c r="K257" s="176">
        <f>SUM(J257:J261)</f>
        <v>0</v>
      </c>
      <c r="L257" s="120">
        <f>IF(ISNA(VLOOKUP($D257,'Overall Individual'!$B$2:$J$195,6,FALSE)),0,VLOOKUP($D257,'Overall Individual'!$B$2:$J$195,6,FALSE))</f>
        <v>0</v>
      </c>
      <c r="M257" s="176">
        <f>SUM(L257:L261)</f>
        <v>0</v>
      </c>
      <c r="N257" s="137">
        <f>IF(ISNA(VLOOKUP($D257,'Overall Individual'!$B$2:$J$195,7,FALSE)),0,VLOOKUP($D257,'Overall Individual'!$B$2:$J$195,7,FALSE))</f>
        <v>0</v>
      </c>
      <c r="O257" s="188">
        <f>SUM(N257:N261)</f>
        <v>0</v>
      </c>
      <c r="P257" s="120">
        <f>IF(ISNA(VLOOKUP($D257,'Overall Individual'!$B$2:$J$195,8,FALSE)),0,VLOOKUP($D257,'Overall Individual'!$B$2:$J$195,8,FALSE))</f>
        <v>0</v>
      </c>
      <c r="Q257" s="176">
        <f>SUM(P257:P261)</f>
        <v>0</v>
      </c>
      <c r="R257" s="119">
        <f>IF(ISNA(VLOOKUP($D257,'Overall Individual'!$B$2:$J$195,9,FALSE)),0,VLOOKUP($D257,'Overall Individual'!$B$2:$J$195,9,FALSE))</f>
        <v>0</v>
      </c>
      <c r="S257" s="176">
        <f>SUM(R257:R261)</f>
        <v>0</v>
      </c>
      <c r="T257" s="121">
        <f>IF(ISNA(VLOOKUP($D257,'Overall Individual'!$B$2:$K$195,10,FALSE)),0,VLOOKUP($D257,'Overall Individual'!$B$2:$K$195,10,FALSE))</f>
        <v>0</v>
      </c>
      <c r="U257" s="176">
        <f>SUM(T257:T261)</f>
        <v>0</v>
      </c>
      <c r="V257" s="120">
        <f>IF(ISNA(VLOOKUP($D257,'Overall Individual'!$B$2:$L$195,11,FALSE)),0,VLOOKUP($D257,'Overall Individual'!$B$2:$L$195,11,FALSE))</f>
        <v>0</v>
      </c>
      <c r="W257" s="176">
        <f>SUM(V257:V261)</f>
        <v>0</v>
      </c>
      <c r="X257" s="120">
        <f>IF(ISNA(VLOOKUP($D257,'Overall Individual'!$B$2:$M$195,12,FALSE)),0,VLOOKUP($D257,'Overall Individual'!$B$2:$M$195,12,FALSE))</f>
        <v>0</v>
      </c>
      <c r="Y257" s="176">
        <f>SUM(X257:X261)</f>
        <v>0</v>
      </c>
      <c r="Z257" s="120">
        <f>IF(ISNA(VLOOKUP($D257,'Overall Individual'!$B$2:$N$195,13,FALSE)),0,VLOOKUP($D257,'Overall Individual'!$B$2:$N$195,13,FALSE))</f>
        <v>0</v>
      </c>
      <c r="AA257" s="176">
        <f>SUM(Z257:Z261)</f>
        <v>0</v>
      </c>
      <c r="AC257" s="123"/>
      <c r="AD257" s="123"/>
      <c r="AE257" s="123"/>
    </row>
    <row r="258" spans="1:31" ht="12.75" customHeight="1">
      <c r="A258" s="173"/>
      <c r="B258" s="180"/>
      <c r="C258" s="180"/>
      <c r="D258" s="143" t="s">
        <v>184</v>
      </c>
      <c r="E258" s="118">
        <f>VLOOKUP(D258,Runners!A$1:B$158,2,FALSE)</f>
        <v>235000</v>
      </c>
      <c r="F258" s="183"/>
      <c r="G258" s="186"/>
      <c r="H258" s="128">
        <f>IF(ISNA(VLOOKUP($D258,'Overall Individual'!$B$2:$J$195,4,FALSE)),0,VLOOKUP($D258,'Overall Individual'!$B$2:$J$195,4,FALSE))</f>
        <v>89</v>
      </c>
      <c r="I258" s="177"/>
      <c r="J258" s="124">
        <f>IF(ISNA(VLOOKUP($D258,'Overall Individual'!$B$2:$J$195,5,FALSE)),0,VLOOKUP($D258,'Overall Individual'!$B$2:$J$195,5,FALSE))</f>
        <v>0</v>
      </c>
      <c r="K258" s="177"/>
      <c r="L258" s="124">
        <f>IF(ISNA(VLOOKUP($D258,'Overall Individual'!$B$2:$J$195,6,FALSE)),0,VLOOKUP($D258,'Overall Individual'!$B$2:$J$195,6,FALSE))</f>
        <v>0</v>
      </c>
      <c r="M258" s="177"/>
      <c r="N258" s="125">
        <f>IF(ISNA(VLOOKUP($D258,'Overall Individual'!$B$2:$J$195,7,FALSE)),0,VLOOKUP($D258,'Overall Individual'!$B$2:$J$195,7,FALSE))</f>
        <v>0</v>
      </c>
      <c r="O258" s="189"/>
      <c r="P258" s="126">
        <f>IF(ISNA(VLOOKUP($D258,'Overall Individual'!$B$2:$J$195,8,FALSE)),0,VLOOKUP($D258,'Overall Individual'!$B$2:$J$195,8,FALSE))</f>
        <v>0</v>
      </c>
      <c r="Q258" s="177"/>
      <c r="R258" s="127">
        <f>IF(ISNA(VLOOKUP($D258,'Overall Individual'!$B$2:$J$195,9,FALSE)),0,VLOOKUP($D258,'Overall Individual'!$B$2:$J$195,9,FALSE))</f>
        <v>0</v>
      </c>
      <c r="S258" s="177"/>
      <c r="T258" s="128">
        <f>IF(ISNA(VLOOKUP($D258,'Overall Individual'!$B$2:$K$195,10,FALSE)),0,VLOOKUP($D258,'Overall Individual'!$B$2:$K$195,10,FALSE))</f>
        <v>0</v>
      </c>
      <c r="U258" s="177"/>
      <c r="V258" s="124">
        <f>IF(ISNA(VLOOKUP($D258,'Overall Individual'!$B$2:$L$195,11,FALSE)),0,VLOOKUP($D258,'Overall Individual'!$B$2:$L$195,11,FALSE))</f>
        <v>0</v>
      </c>
      <c r="W258" s="177"/>
      <c r="X258" s="124">
        <f>IF(ISNA(VLOOKUP($D258,'Overall Individual'!$B$2:$M$195,12,FALSE)),0,VLOOKUP($D258,'Overall Individual'!$B$2:$M$195,12,FALSE))</f>
        <v>0</v>
      </c>
      <c r="Y258" s="177"/>
      <c r="Z258" s="124">
        <f>IF(ISNA(VLOOKUP($D258,'Overall Individual'!$B$2:$N$195,13,FALSE)),0,VLOOKUP($D258,'Overall Individual'!$B$2:$N$195,13,FALSE))</f>
        <v>0</v>
      </c>
      <c r="AA258" s="177"/>
      <c r="AC258" s="123"/>
      <c r="AD258" s="123"/>
      <c r="AE258" s="123"/>
    </row>
    <row r="259" spans="1:31" ht="12.75" customHeight="1">
      <c r="A259" s="173"/>
      <c r="B259" s="180"/>
      <c r="C259" s="180"/>
      <c r="D259" s="143" t="s">
        <v>7</v>
      </c>
      <c r="E259" s="118">
        <f>VLOOKUP(D259,Runners!A$1:B$158,2,FALSE)</f>
        <v>240000</v>
      </c>
      <c r="F259" s="183"/>
      <c r="G259" s="186"/>
      <c r="H259" s="128">
        <f>IF(ISNA(VLOOKUP($D259,'Overall Individual'!$B$2:$J$195,4,FALSE)),0,VLOOKUP($D259,'Overall Individual'!$B$2:$J$195,4,FALSE))</f>
        <v>93</v>
      </c>
      <c r="I259" s="177"/>
      <c r="J259" s="124">
        <f>IF(ISNA(VLOOKUP($D259,'Overall Individual'!$B$2:$J$195,5,FALSE)),0,VLOOKUP($D259,'Overall Individual'!$B$2:$J$195,5,FALSE))</f>
        <v>0</v>
      </c>
      <c r="K259" s="177"/>
      <c r="L259" s="124">
        <f>IF(ISNA(VLOOKUP($D259,'Overall Individual'!$B$2:$J$195,6,FALSE)),0,VLOOKUP($D259,'Overall Individual'!$B$2:$J$195,6,FALSE))</f>
        <v>0</v>
      </c>
      <c r="M259" s="177"/>
      <c r="N259" s="125">
        <f>IF(ISNA(VLOOKUP($D259,'Overall Individual'!$B$2:$J$195,7,FALSE)),0,VLOOKUP($D259,'Overall Individual'!$B$2:$J$195,7,FALSE))</f>
        <v>0</v>
      </c>
      <c r="O259" s="189"/>
      <c r="P259" s="126">
        <f>IF(ISNA(VLOOKUP($D259,'Overall Individual'!$B$2:$J$195,8,FALSE)),0,VLOOKUP($D259,'Overall Individual'!$B$2:$J$195,8,FALSE))</f>
        <v>0</v>
      </c>
      <c r="Q259" s="177"/>
      <c r="R259" s="127">
        <f>IF(ISNA(VLOOKUP($D259,'Overall Individual'!$B$2:$J$195,9,FALSE)),0,VLOOKUP($D259,'Overall Individual'!$B$2:$J$195,9,FALSE))</f>
        <v>0</v>
      </c>
      <c r="S259" s="177"/>
      <c r="T259" s="128">
        <f>IF(ISNA(VLOOKUP($D259,'Overall Individual'!$B$2:$K$195,10,FALSE)),0,VLOOKUP($D259,'Overall Individual'!$B$2:$K$195,10,FALSE))</f>
        <v>0</v>
      </c>
      <c r="U259" s="177"/>
      <c r="V259" s="124">
        <f>IF(ISNA(VLOOKUP($D259,'Overall Individual'!$B$2:$L$195,11,FALSE)),0,VLOOKUP($D259,'Overall Individual'!$B$2:$L$195,11,FALSE))</f>
        <v>0</v>
      </c>
      <c r="W259" s="177"/>
      <c r="X259" s="124">
        <f>IF(ISNA(VLOOKUP($D259,'Overall Individual'!$B$2:$M$195,12,FALSE)),0,VLOOKUP($D259,'Overall Individual'!$B$2:$M$195,12,FALSE))</f>
        <v>0</v>
      </c>
      <c r="Y259" s="177"/>
      <c r="Z259" s="124">
        <f>IF(ISNA(VLOOKUP($D259,'Overall Individual'!$B$2:$N$195,13,FALSE)),0,VLOOKUP($D259,'Overall Individual'!$B$2:$N$195,13,FALSE))</f>
        <v>0</v>
      </c>
      <c r="AA259" s="177"/>
      <c r="AC259" s="123"/>
      <c r="AD259" s="123"/>
      <c r="AE259" s="123"/>
    </row>
    <row r="260" spans="1:31" ht="12.75" customHeight="1">
      <c r="A260" s="173"/>
      <c r="B260" s="180"/>
      <c r="C260" s="180"/>
      <c r="D260" s="143" t="s">
        <v>195</v>
      </c>
      <c r="E260" s="118">
        <f>VLOOKUP(D260,Runners!A$1:B$158,2,FALSE)</f>
        <v>140000</v>
      </c>
      <c r="F260" s="183"/>
      <c r="G260" s="186"/>
      <c r="H260" s="128">
        <f>IF(ISNA(VLOOKUP($D260,'Overall Individual'!$B$2:$J$195,4,FALSE)),0,VLOOKUP($D260,'Overall Individual'!$B$2:$J$195,4,FALSE))</f>
        <v>0</v>
      </c>
      <c r="I260" s="177"/>
      <c r="J260" s="124">
        <f>IF(ISNA(VLOOKUP($D260,'Overall Individual'!$B$2:$J$195,5,FALSE)),0,VLOOKUP($D260,'Overall Individual'!$B$2:$J$195,5,FALSE))</f>
        <v>0</v>
      </c>
      <c r="K260" s="177"/>
      <c r="L260" s="124">
        <f>IF(ISNA(VLOOKUP($D260,'Overall Individual'!$B$2:$J$195,6,FALSE)),0,VLOOKUP($D260,'Overall Individual'!$B$2:$J$195,6,FALSE))</f>
        <v>0</v>
      </c>
      <c r="M260" s="177"/>
      <c r="N260" s="125">
        <f>IF(ISNA(VLOOKUP($D260,'Overall Individual'!$B$2:$J$195,7,FALSE)),0,VLOOKUP($D260,'Overall Individual'!$B$2:$J$195,7,FALSE))</f>
        <v>0</v>
      </c>
      <c r="O260" s="189"/>
      <c r="P260" s="126">
        <f>IF(ISNA(VLOOKUP($D260,'Overall Individual'!$B$2:$J$195,8,FALSE)),0,VLOOKUP($D260,'Overall Individual'!$B$2:$J$195,8,FALSE))</f>
        <v>0</v>
      </c>
      <c r="Q260" s="177"/>
      <c r="R260" s="127">
        <f>IF(ISNA(VLOOKUP($D260,'Overall Individual'!$B$2:$J$195,9,FALSE)),0,VLOOKUP($D260,'Overall Individual'!$B$2:$J$195,9,FALSE))</f>
        <v>0</v>
      </c>
      <c r="S260" s="177"/>
      <c r="T260" s="128">
        <f>IF(ISNA(VLOOKUP($D260,'Overall Individual'!$B$2:$K$195,10,FALSE)),0,VLOOKUP($D260,'Overall Individual'!$B$2:$K$195,10,FALSE))</f>
        <v>0</v>
      </c>
      <c r="U260" s="177"/>
      <c r="V260" s="124">
        <f>IF(ISNA(VLOOKUP($D260,'Overall Individual'!$B$2:$L$195,11,FALSE)),0,VLOOKUP($D260,'Overall Individual'!$B$2:$L$195,11,FALSE))</f>
        <v>0</v>
      </c>
      <c r="W260" s="177"/>
      <c r="X260" s="124">
        <f>IF(ISNA(VLOOKUP($D260,'Overall Individual'!$B$2:$M$195,12,FALSE)),0,VLOOKUP($D260,'Overall Individual'!$B$2:$M$195,12,FALSE))</f>
        <v>0</v>
      </c>
      <c r="Y260" s="177"/>
      <c r="Z260" s="124">
        <f>IF(ISNA(VLOOKUP($D260,'Overall Individual'!$B$2:$N$195,13,FALSE)),0,VLOOKUP($D260,'Overall Individual'!$B$2:$N$195,13,FALSE))</f>
        <v>0</v>
      </c>
      <c r="AA260" s="177"/>
      <c r="AC260" s="123"/>
      <c r="AD260" s="123"/>
      <c r="AE260" s="123"/>
    </row>
    <row r="261" spans="1:31" ht="12.75" customHeight="1" thickBot="1">
      <c r="A261" s="173"/>
      <c r="B261" s="181"/>
      <c r="C261" s="181"/>
      <c r="D261" s="144" t="s">
        <v>218</v>
      </c>
      <c r="E261" s="118">
        <f>VLOOKUP(D261,Runners!A$1:B$158,2,FALSE)</f>
        <v>130000</v>
      </c>
      <c r="F261" s="184"/>
      <c r="G261" s="187"/>
      <c r="H261" s="135">
        <f>IF(ISNA(VLOOKUP($D261,'Overall Individual'!$B$2:$J$195,4,FALSE)),0,VLOOKUP($D261,'Overall Individual'!$B$2:$J$195,4,FALSE))</f>
        <v>62</v>
      </c>
      <c r="I261" s="178"/>
      <c r="J261" s="131">
        <f>IF(ISNA(VLOOKUP($D261,'Overall Individual'!$B$2:$J$195,5,FALSE)),0,VLOOKUP($D261,'Overall Individual'!$B$2:$J$195,5,FALSE))</f>
        <v>0</v>
      </c>
      <c r="K261" s="178"/>
      <c r="L261" s="131">
        <f>IF(ISNA(VLOOKUP($D261,'Overall Individual'!$B$2:$J$195,6,FALSE)),0,VLOOKUP($D261,'Overall Individual'!$B$2:$J$195,6,FALSE))</f>
        <v>0</v>
      </c>
      <c r="M261" s="178"/>
      <c r="N261" s="132">
        <f>IF(ISNA(VLOOKUP($D261,'Overall Individual'!$B$2:$J$195,7,FALSE)),0,VLOOKUP($D261,'Overall Individual'!$B$2:$J$195,7,FALSE))</f>
        <v>0</v>
      </c>
      <c r="O261" s="190"/>
      <c r="P261" s="133">
        <f>IF(ISNA(VLOOKUP($D261,'Overall Individual'!$B$2:$J$195,8,FALSE)),0,VLOOKUP($D261,'Overall Individual'!$B$2:$J$195,8,FALSE))</f>
        <v>0</v>
      </c>
      <c r="Q261" s="178"/>
      <c r="R261" s="134">
        <f>IF(ISNA(VLOOKUP($D261,'Overall Individual'!$B$2:$J$195,9,FALSE)),0,VLOOKUP($D261,'Overall Individual'!$B$2:$J$195,9,FALSE))</f>
        <v>0</v>
      </c>
      <c r="S261" s="178"/>
      <c r="T261" s="135">
        <f>IF(ISNA(VLOOKUP($D261,'Overall Individual'!$B$2:$K$195,10,FALSE)),0,VLOOKUP($D261,'Overall Individual'!$B$2:$K$195,10,FALSE))</f>
        <v>0</v>
      </c>
      <c r="U261" s="178"/>
      <c r="V261" s="131">
        <f>IF(ISNA(VLOOKUP($D261,'Overall Individual'!$B$2:$L$195,11,FALSE)),0,VLOOKUP($D261,'Overall Individual'!$B$2:$L$195,11,FALSE))</f>
        <v>0</v>
      </c>
      <c r="W261" s="178"/>
      <c r="X261" s="131">
        <f>IF(ISNA(VLOOKUP($D261,'Overall Individual'!$B$2:$M$195,12,FALSE)),0,VLOOKUP($D261,'Overall Individual'!$B$2:$M$195,12,FALSE))</f>
        <v>0</v>
      </c>
      <c r="Y261" s="178"/>
      <c r="Z261" s="131">
        <f>IF(ISNA(VLOOKUP($D261,'Overall Individual'!$B$2:$N$195,13,FALSE)),0,VLOOKUP($D261,'Overall Individual'!$B$2:$N$195,13,FALSE))</f>
        <v>0</v>
      </c>
      <c r="AA261" s="178"/>
      <c r="AC261" s="123"/>
      <c r="AD261" s="123"/>
      <c r="AE261" s="123"/>
    </row>
    <row r="262" spans="1:31" ht="12.75" customHeight="1" thickTop="1">
      <c r="A262" s="173">
        <v>53</v>
      </c>
      <c r="B262" s="179" t="s">
        <v>171</v>
      </c>
      <c r="C262" s="179" t="s">
        <v>140</v>
      </c>
      <c r="D262" s="143" t="s">
        <v>7</v>
      </c>
      <c r="E262" s="118">
        <f>VLOOKUP(D262,Runners!A$1:B$158,2,FALSE)</f>
        <v>240000</v>
      </c>
      <c r="F262" s="182">
        <f>SUM(E262:E266)</f>
        <v>990000</v>
      </c>
      <c r="G262" s="185"/>
      <c r="H262" s="121">
        <f>IF(ISNA(VLOOKUP($D262,'Overall Individual'!$B$2:$J$195,4,FALSE)),0,VLOOKUP($D262,'Overall Individual'!$B$2:$J$195,4,FALSE))</f>
        <v>93</v>
      </c>
      <c r="I262" s="176">
        <f>SUM(H262:H266)</f>
        <v>353</v>
      </c>
      <c r="J262" s="120">
        <f>IF(ISNA(VLOOKUP($D262,'Overall Individual'!$B$2:$J$195,5,FALSE)),0,VLOOKUP($D262,'Overall Individual'!$B$2:$J$195,5,FALSE))</f>
        <v>0</v>
      </c>
      <c r="K262" s="176">
        <f>SUM(J262:J266)</f>
        <v>0</v>
      </c>
      <c r="L262" s="120">
        <f>IF(ISNA(VLOOKUP($D262,'Overall Individual'!$B$2:$J$195,6,FALSE)),0,VLOOKUP($D262,'Overall Individual'!$B$2:$J$195,6,FALSE))</f>
        <v>0</v>
      </c>
      <c r="M262" s="176">
        <f>SUM(L262:L266)</f>
        <v>0</v>
      </c>
      <c r="N262" s="137">
        <f>IF(ISNA(VLOOKUP($D262,'Overall Individual'!$B$2:$J$195,7,FALSE)),0,VLOOKUP($D262,'Overall Individual'!$B$2:$J$195,7,FALSE))</f>
        <v>0</v>
      </c>
      <c r="O262" s="188">
        <f>SUM(N262:N266)</f>
        <v>0</v>
      </c>
      <c r="P262" s="120">
        <f>IF(ISNA(VLOOKUP($D262,'Overall Individual'!$B$2:$J$195,8,FALSE)),0,VLOOKUP($D262,'Overall Individual'!$B$2:$J$195,8,FALSE))</f>
        <v>0</v>
      </c>
      <c r="Q262" s="176">
        <f>SUM(P262:P266)</f>
        <v>0</v>
      </c>
      <c r="R262" s="119">
        <f>IF(ISNA(VLOOKUP($D262,'Overall Individual'!$B$2:$J$195,9,FALSE)),0,VLOOKUP($D262,'Overall Individual'!$B$2:$J$195,9,FALSE))</f>
        <v>0</v>
      </c>
      <c r="S262" s="176">
        <f>SUM(R262:R266)</f>
        <v>0</v>
      </c>
      <c r="T262" s="121">
        <f>IF(ISNA(VLOOKUP($D262,'Overall Individual'!$B$2:$K$195,10,FALSE)),0,VLOOKUP($D262,'Overall Individual'!$B$2:$K$195,10,FALSE))</f>
        <v>0</v>
      </c>
      <c r="U262" s="176">
        <f>SUM(T262:T266)</f>
        <v>0</v>
      </c>
      <c r="V262" s="120">
        <f>IF(ISNA(VLOOKUP($D262,'Overall Individual'!$B$2:$L$195,11,FALSE)),0,VLOOKUP($D262,'Overall Individual'!$B$2:$L$195,11,FALSE))</f>
        <v>0</v>
      </c>
      <c r="W262" s="176">
        <f>SUM(V262:V266)</f>
        <v>0</v>
      </c>
      <c r="X262" s="120">
        <f>IF(ISNA(VLOOKUP($D262,'Overall Individual'!$B$2:$M$195,12,FALSE)),0,VLOOKUP($D262,'Overall Individual'!$B$2:$M$195,12,FALSE))</f>
        <v>0</v>
      </c>
      <c r="Y262" s="176">
        <f>SUM(X262:X266)</f>
        <v>0</v>
      </c>
      <c r="Z262" s="120">
        <f>IF(ISNA(VLOOKUP($D262,'Overall Individual'!$B$2:$N$195,13,FALSE)),0,VLOOKUP($D262,'Overall Individual'!$B$2:$N$195,13,FALSE))</f>
        <v>0</v>
      </c>
      <c r="AA262" s="176">
        <f>SUM(Z262:Z266)</f>
        <v>0</v>
      </c>
      <c r="AC262" s="123"/>
      <c r="AD262" s="123"/>
      <c r="AE262" s="123"/>
    </row>
    <row r="263" spans="1:31" ht="12.75" customHeight="1">
      <c r="A263" s="173"/>
      <c r="B263" s="180"/>
      <c r="C263" s="180"/>
      <c r="D263" s="143" t="s">
        <v>4</v>
      </c>
      <c r="E263" s="118">
        <f>VLOOKUP(D263,Runners!A$1:B$158,2,FALSE)</f>
        <v>250000</v>
      </c>
      <c r="F263" s="183"/>
      <c r="G263" s="186"/>
      <c r="H263" s="128">
        <f>IF(ISNA(VLOOKUP($D263,'Overall Individual'!$B$2:$J$195,4,FALSE)),0,VLOOKUP($D263,'Overall Individual'!$B$2:$J$195,4,FALSE))</f>
        <v>98</v>
      </c>
      <c r="I263" s="177"/>
      <c r="J263" s="124">
        <f>IF(ISNA(VLOOKUP($D263,'Overall Individual'!$B$2:$J$195,5,FALSE)),0,VLOOKUP($D263,'Overall Individual'!$B$2:$J$195,5,FALSE))</f>
        <v>0</v>
      </c>
      <c r="K263" s="177"/>
      <c r="L263" s="124">
        <f>IF(ISNA(VLOOKUP($D263,'Overall Individual'!$B$2:$J$195,6,FALSE)),0,VLOOKUP($D263,'Overall Individual'!$B$2:$J$195,6,FALSE))</f>
        <v>0</v>
      </c>
      <c r="M263" s="177"/>
      <c r="N263" s="125">
        <f>IF(ISNA(VLOOKUP($D263,'Overall Individual'!$B$2:$J$195,7,FALSE)),0,VLOOKUP($D263,'Overall Individual'!$B$2:$J$195,7,FALSE))</f>
        <v>0</v>
      </c>
      <c r="O263" s="189"/>
      <c r="P263" s="126">
        <f>IF(ISNA(VLOOKUP($D263,'Overall Individual'!$B$2:$J$195,8,FALSE)),0,VLOOKUP($D263,'Overall Individual'!$B$2:$J$195,8,FALSE))</f>
        <v>0</v>
      </c>
      <c r="Q263" s="177"/>
      <c r="R263" s="127">
        <f>IF(ISNA(VLOOKUP($D263,'Overall Individual'!$B$2:$J$195,9,FALSE)),0,VLOOKUP($D263,'Overall Individual'!$B$2:$J$195,9,FALSE))</f>
        <v>0</v>
      </c>
      <c r="S263" s="177"/>
      <c r="T263" s="128">
        <f>IF(ISNA(VLOOKUP($D263,'Overall Individual'!$B$2:$K$195,10,FALSE)),0,VLOOKUP($D263,'Overall Individual'!$B$2:$K$195,10,FALSE))</f>
        <v>0</v>
      </c>
      <c r="U263" s="177"/>
      <c r="V263" s="124">
        <f>IF(ISNA(VLOOKUP($D263,'Overall Individual'!$B$2:$L$195,11,FALSE)),0,VLOOKUP($D263,'Overall Individual'!$B$2:$L$195,11,FALSE))</f>
        <v>0</v>
      </c>
      <c r="W263" s="177"/>
      <c r="X263" s="124">
        <f>IF(ISNA(VLOOKUP($D263,'Overall Individual'!$B$2:$M$195,12,FALSE)),0,VLOOKUP($D263,'Overall Individual'!$B$2:$M$195,12,FALSE))</f>
        <v>0</v>
      </c>
      <c r="Y263" s="177"/>
      <c r="Z263" s="124">
        <f>IF(ISNA(VLOOKUP($D263,'Overall Individual'!$B$2:$N$195,13,FALSE)),0,VLOOKUP($D263,'Overall Individual'!$B$2:$N$195,13,FALSE))</f>
        <v>0</v>
      </c>
      <c r="AA263" s="177"/>
      <c r="AC263" s="123"/>
      <c r="AD263" s="123"/>
      <c r="AE263" s="123"/>
    </row>
    <row r="264" spans="1:31" ht="12.75" customHeight="1">
      <c r="A264" s="173"/>
      <c r="B264" s="180"/>
      <c r="C264" s="180"/>
      <c r="D264" s="143" t="s">
        <v>66</v>
      </c>
      <c r="E264" s="118">
        <f>VLOOKUP(D264,Runners!A$1:B$158,2,FALSE)</f>
        <v>240000</v>
      </c>
      <c r="F264" s="183"/>
      <c r="G264" s="186"/>
      <c r="H264" s="128">
        <f>IF(ISNA(VLOOKUP($D264,'Overall Individual'!$B$2:$J$195,4,FALSE)),0,VLOOKUP($D264,'Overall Individual'!$B$2:$J$195,4,FALSE))</f>
        <v>100</v>
      </c>
      <c r="I264" s="177"/>
      <c r="J264" s="124">
        <f>IF(ISNA(VLOOKUP($D264,'Overall Individual'!$B$2:$J$195,5,FALSE)),0,VLOOKUP($D264,'Overall Individual'!$B$2:$J$195,5,FALSE))</f>
        <v>0</v>
      </c>
      <c r="K264" s="177"/>
      <c r="L264" s="124">
        <f>IF(ISNA(VLOOKUP($D264,'Overall Individual'!$B$2:$J$195,6,FALSE)),0,VLOOKUP($D264,'Overall Individual'!$B$2:$J$195,6,FALSE))</f>
        <v>0</v>
      </c>
      <c r="M264" s="177"/>
      <c r="N264" s="125">
        <f>IF(ISNA(VLOOKUP($D264,'Overall Individual'!$B$2:$J$195,7,FALSE)),0,VLOOKUP($D264,'Overall Individual'!$B$2:$J$195,7,FALSE))</f>
        <v>0</v>
      </c>
      <c r="O264" s="189"/>
      <c r="P264" s="126">
        <f>IF(ISNA(VLOOKUP($D264,'Overall Individual'!$B$2:$J$195,8,FALSE)),0,VLOOKUP($D264,'Overall Individual'!$B$2:$J$195,8,FALSE))</f>
        <v>0</v>
      </c>
      <c r="Q264" s="177"/>
      <c r="R264" s="127">
        <f>IF(ISNA(VLOOKUP($D264,'Overall Individual'!$B$2:$J$195,9,FALSE)),0,VLOOKUP($D264,'Overall Individual'!$B$2:$J$195,9,FALSE))</f>
        <v>0</v>
      </c>
      <c r="S264" s="177"/>
      <c r="T264" s="128">
        <f>IF(ISNA(VLOOKUP($D264,'Overall Individual'!$B$2:$K$195,10,FALSE)),0,VLOOKUP($D264,'Overall Individual'!$B$2:$K$195,10,FALSE))</f>
        <v>0</v>
      </c>
      <c r="U264" s="177"/>
      <c r="V264" s="124">
        <f>IF(ISNA(VLOOKUP($D264,'Overall Individual'!$B$2:$L$195,11,FALSE)),0,VLOOKUP($D264,'Overall Individual'!$B$2:$L$195,11,FALSE))</f>
        <v>0</v>
      </c>
      <c r="W264" s="177"/>
      <c r="X264" s="124">
        <f>IF(ISNA(VLOOKUP($D264,'Overall Individual'!$B$2:$M$195,12,FALSE)),0,VLOOKUP($D264,'Overall Individual'!$B$2:$M$195,12,FALSE))</f>
        <v>0</v>
      </c>
      <c r="Y264" s="177"/>
      <c r="Z264" s="124">
        <f>IF(ISNA(VLOOKUP($D264,'Overall Individual'!$B$2:$N$195,13,FALSE)),0,VLOOKUP($D264,'Overall Individual'!$B$2:$N$195,13,FALSE))</f>
        <v>0</v>
      </c>
      <c r="AA264" s="177"/>
      <c r="AC264" s="123"/>
      <c r="AD264" s="123"/>
      <c r="AE264" s="123"/>
    </row>
    <row r="265" spans="1:31" ht="12.75" customHeight="1">
      <c r="A265" s="173"/>
      <c r="B265" s="180"/>
      <c r="C265" s="180"/>
      <c r="D265" s="143" t="s">
        <v>218</v>
      </c>
      <c r="E265" s="118">
        <f>VLOOKUP(D265,Runners!A$1:B$158,2,FALSE)</f>
        <v>130000</v>
      </c>
      <c r="F265" s="183"/>
      <c r="G265" s="186"/>
      <c r="H265" s="128">
        <f>IF(ISNA(VLOOKUP($D265,'Overall Individual'!$B$2:$J$195,4,FALSE)),0,VLOOKUP($D265,'Overall Individual'!$B$2:$J$195,4,FALSE))</f>
        <v>62</v>
      </c>
      <c r="I265" s="177"/>
      <c r="J265" s="124">
        <f>IF(ISNA(VLOOKUP($D265,'Overall Individual'!$B$2:$J$195,5,FALSE)),0,VLOOKUP($D265,'Overall Individual'!$B$2:$J$195,5,FALSE))</f>
        <v>0</v>
      </c>
      <c r="K265" s="177"/>
      <c r="L265" s="124">
        <f>IF(ISNA(VLOOKUP($D265,'Overall Individual'!$B$2:$J$195,6,FALSE)),0,VLOOKUP($D265,'Overall Individual'!$B$2:$J$195,6,FALSE))</f>
        <v>0</v>
      </c>
      <c r="M265" s="177"/>
      <c r="N265" s="125">
        <f>IF(ISNA(VLOOKUP($D265,'Overall Individual'!$B$2:$J$195,7,FALSE)),0,VLOOKUP($D265,'Overall Individual'!$B$2:$J$195,7,FALSE))</f>
        <v>0</v>
      </c>
      <c r="O265" s="189"/>
      <c r="P265" s="126">
        <f>IF(ISNA(VLOOKUP($D265,'Overall Individual'!$B$2:$J$195,8,FALSE)),0,VLOOKUP($D265,'Overall Individual'!$B$2:$J$195,8,FALSE))</f>
        <v>0</v>
      </c>
      <c r="Q265" s="177"/>
      <c r="R265" s="127">
        <f>IF(ISNA(VLOOKUP($D265,'Overall Individual'!$B$2:$J$195,9,FALSE)),0,VLOOKUP($D265,'Overall Individual'!$B$2:$J$195,9,FALSE))</f>
        <v>0</v>
      </c>
      <c r="S265" s="177"/>
      <c r="T265" s="128">
        <f>IF(ISNA(VLOOKUP($D265,'Overall Individual'!$B$2:$K$195,10,FALSE)),0,VLOOKUP($D265,'Overall Individual'!$B$2:$K$195,10,FALSE))</f>
        <v>0</v>
      </c>
      <c r="U265" s="177"/>
      <c r="V265" s="124">
        <f>IF(ISNA(VLOOKUP($D265,'Overall Individual'!$B$2:$L$195,11,FALSE)),0,VLOOKUP($D265,'Overall Individual'!$B$2:$L$195,11,FALSE))</f>
        <v>0</v>
      </c>
      <c r="W265" s="177"/>
      <c r="X265" s="124">
        <f>IF(ISNA(VLOOKUP($D265,'Overall Individual'!$B$2:$M$195,12,FALSE)),0,VLOOKUP($D265,'Overall Individual'!$B$2:$M$195,12,FALSE))</f>
        <v>0</v>
      </c>
      <c r="Y265" s="177"/>
      <c r="Z265" s="124">
        <f>IF(ISNA(VLOOKUP($D265,'Overall Individual'!$B$2:$N$195,13,FALSE)),0,VLOOKUP($D265,'Overall Individual'!$B$2:$N$195,13,FALSE))</f>
        <v>0</v>
      </c>
      <c r="AA265" s="177"/>
      <c r="AC265" s="123"/>
      <c r="AD265" s="123"/>
      <c r="AE265" s="123"/>
    </row>
    <row r="266" spans="1:31" ht="12.75" customHeight="1" thickBot="1">
      <c r="A266" s="173"/>
      <c r="B266" s="181"/>
      <c r="C266" s="181"/>
      <c r="D266" s="144" t="s">
        <v>274</v>
      </c>
      <c r="E266" s="118">
        <f>VLOOKUP(D266,Runners!A$1:B$168,2,FALSE)</f>
        <v>130000</v>
      </c>
      <c r="F266" s="184"/>
      <c r="G266" s="187"/>
      <c r="H266" s="135">
        <f>IF(ISNA(VLOOKUP($D266,'Overall Individual'!$B$2:$J$195,4,FALSE)),0,VLOOKUP($D266,'Overall Individual'!$B$2:$J$195,4,FALSE))</f>
        <v>0</v>
      </c>
      <c r="I266" s="178"/>
      <c r="J266" s="131">
        <f>IF(ISNA(VLOOKUP($D266,'Overall Individual'!$B$2:$J$195,5,FALSE)),0,VLOOKUP($D266,'Overall Individual'!$B$2:$J$195,5,FALSE))</f>
        <v>0</v>
      </c>
      <c r="K266" s="178"/>
      <c r="L266" s="131">
        <f>IF(ISNA(VLOOKUP($D266,'Overall Individual'!$B$2:$J$195,6,FALSE)),0,VLOOKUP($D266,'Overall Individual'!$B$2:$J$195,6,FALSE))</f>
        <v>0</v>
      </c>
      <c r="M266" s="178"/>
      <c r="N266" s="132">
        <f>IF(ISNA(VLOOKUP($D266,'Overall Individual'!$B$2:$J$195,7,FALSE)),0,VLOOKUP($D266,'Overall Individual'!$B$2:$J$195,7,FALSE))</f>
        <v>0</v>
      </c>
      <c r="O266" s="190"/>
      <c r="P266" s="133">
        <f>IF(ISNA(VLOOKUP($D266,'Overall Individual'!$B$2:$J$195,8,FALSE)),0,VLOOKUP($D266,'Overall Individual'!$B$2:$J$195,8,FALSE))</f>
        <v>0</v>
      </c>
      <c r="Q266" s="178"/>
      <c r="R266" s="134">
        <f>IF(ISNA(VLOOKUP($D266,'Overall Individual'!$B$2:$J$195,9,FALSE)),0,VLOOKUP($D266,'Overall Individual'!$B$2:$J$195,9,FALSE))</f>
        <v>0</v>
      </c>
      <c r="S266" s="178"/>
      <c r="T266" s="135">
        <f>IF(ISNA(VLOOKUP($D266,'Overall Individual'!$B$2:$K$195,10,FALSE)),0,VLOOKUP($D266,'Overall Individual'!$B$2:$K$195,10,FALSE))</f>
        <v>0</v>
      </c>
      <c r="U266" s="178"/>
      <c r="V266" s="131">
        <f>IF(ISNA(VLOOKUP($D266,'Overall Individual'!$B$2:$L$195,11,FALSE)),0,VLOOKUP($D266,'Overall Individual'!$B$2:$L$195,11,FALSE))</f>
        <v>0</v>
      </c>
      <c r="W266" s="178"/>
      <c r="X266" s="131">
        <f>IF(ISNA(VLOOKUP($D266,'Overall Individual'!$B$2:$M$195,12,FALSE)),0,VLOOKUP($D266,'Overall Individual'!$B$2:$M$195,12,FALSE))</f>
        <v>0</v>
      </c>
      <c r="Y266" s="178"/>
      <c r="Z266" s="131">
        <f>IF(ISNA(VLOOKUP($D266,'Overall Individual'!$B$2:$N$195,13,FALSE)),0,VLOOKUP($D266,'Overall Individual'!$B$2:$N$195,13,FALSE))</f>
        <v>0</v>
      </c>
      <c r="AA266" s="178"/>
      <c r="AC266" s="123"/>
      <c r="AD266" s="123"/>
      <c r="AE266" s="123"/>
    </row>
    <row r="267" spans="1:31" ht="12.75" customHeight="1" thickTop="1">
      <c r="A267" s="173">
        <v>54</v>
      </c>
      <c r="B267" s="179" t="s">
        <v>170</v>
      </c>
      <c r="C267" s="179" t="s">
        <v>140</v>
      </c>
      <c r="D267" s="147" t="s">
        <v>12</v>
      </c>
      <c r="E267" s="118">
        <f>VLOOKUP(D267,Runners!A$1:B$158,2,FALSE)</f>
        <v>250000</v>
      </c>
      <c r="F267" s="182">
        <f>SUM(E267:E271)</f>
        <v>1000000</v>
      </c>
      <c r="G267" s="185"/>
      <c r="H267" s="121">
        <f>IF(ISNA(VLOOKUP($D267,'Overall Individual'!$B$2:$J$195,4,FALSE)),0,VLOOKUP($D267,'Overall Individual'!$B$2:$J$195,4,FALSE))</f>
        <v>97</v>
      </c>
      <c r="I267" s="176">
        <f>SUM(H267:H271)</f>
        <v>383</v>
      </c>
      <c r="J267" s="120">
        <f>IF(ISNA(VLOOKUP($D267,'Overall Individual'!$B$2:$J$195,5,FALSE)),0,VLOOKUP($D267,'Overall Individual'!$B$2:$J$195,5,FALSE))</f>
        <v>0</v>
      </c>
      <c r="K267" s="176">
        <f>SUM(J267:J271)</f>
        <v>0</v>
      </c>
      <c r="L267" s="120">
        <f>IF(ISNA(VLOOKUP($D267,'Overall Individual'!$B$2:$J$195,6,FALSE)),0,VLOOKUP($D267,'Overall Individual'!$B$2:$J$195,6,FALSE))</f>
        <v>0</v>
      </c>
      <c r="M267" s="176">
        <f>SUM(L267:L271)</f>
        <v>0</v>
      </c>
      <c r="N267" s="137">
        <f>IF(ISNA(VLOOKUP($D267,'Overall Individual'!$B$2:$J$195,7,FALSE)),0,VLOOKUP($D267,'Overall Individual'!$B$2:$J$195,7,FALSE))</f>
        <v>0</v>
      </c>
      <c r="O267" s="188">
        <f>SUM(N267:N271)</f>
        <v>0</v>
      </c>
      <c r="P267" s="120">
        <f>IF(ISNA(VLOOKUP($D267,'Overall Individual'!$B$2:$J$195,8,FALSE)),0,VLOOKUP($D267,'Overall Individual'!$B$2:$J$195,8,FALSE))</f>
        <v>0</v>
      </c>
      <c r="Q267" s="176">
        <f>SUM(P267:P271)</f>
        <v>0</v>
      </c>
      <c r="R267" s="119">
        <f>IF(ISNA(VLOOKUP($D267,'Overall Individual'!$B$2:$J$195,9,FALSE)),0,VLOOKUP($D267,'Overall Individual'!$B$2:$J$195,9,FALSE))</f>
        <v>0</v>
      </c>
      <c r="S267" s="176">
        <f>SUM(R267:R271)</f>
        <v>0</v>
      </c>
      <c r="T267" s="121">
        <f>IF(ISNA(VLOOKUP($D267,'Overall Individual'!$B$2:$K$195,10,FALSE)),0,VLOOKUP($D267,'Overall Individual'!$B$2:$K$195,10,FALSE))</f>
        <v>0</v>
      </c>
      <c r="U267" s="176">
        <f>SUM(T267:T271)</f>
        <v>0</v>
      </c>
      <c r="V267" s="120">
        <f>IF(ISNA(VLOOKUP($D267,'Overall Individual'!$B$2:$L$195,11,FALSE)),0,VLOOKUP($D267,'Overall Individual'!$B$2:$L$195,11,FALSE))</f>
        <v>0</v>
      </c>
      <c r="W267" s="176">
        <f>SUM(V267:V271)</f>
        <v>0</v>
      </c>
      <c r="X267" s="120">
        <f>IF(ISNA(VLOOKUP($D267,'Overall Individual'!$B$2:$M$195,12,FALSE)),0,VLOOKUP($D267,'Overall Individual'!$B$2:$M$195,12,FALSE))</f>
        <v>0</v>
      </c>
      <c r="Y267" s="176">
        <f>SUM(X267:X271)</f>
        <v>0</v>
      </c>
      <c r="Z267" s="120">
        <f>IF(ISNA(VLOOKUP($D267,'Overall Individual'!$B$2:$N$195,13,FALSE)),0,VLOOKUP($D267,'Overall Individual'!$B$2:$N$195,13,FALSE))</f>
        <v>0</v>
      </c>
      <c r="AA267" s="176">
        <f>SUM(Z267:Z271)</f>
        <v>0</v>
      </c>
      <c r="AC267" s="123"/>
      <c r="AD267" s="123"/>
      <c r="AE267" s="123"/>
    </row>
    <row r="268" spans="1:31" ht="12.75" customHeight="1">
      <c r="A268" s="173"/>
      <c r="B268" s="180"/>
      <c r="C268" s="180"/>
      <c r="D268" s="148" t="s">
        <v>203</v>
      </c>
      <c r="E268" s="118">
        <f>VLOOKUP(D268,Runners!A$1:B$158,2,FALSE)</f>
        <v>170000</v>
      </c>
      <c r="F268" s="183"/>
      <c r="G268" s="186"/>
      <c r="H268" s="128">
        <f>IF(ISNA(VLOOKUP($D268,'Overall Individual'!$B$2:$J$195,4,FALSE)),0,VLOOKUP($D268,'Overall Individual'!$B$2:$J$195,4,FALSE))</f>
        <v>92</v>
      </c>
      <c r="I268" s="177"/>
      <c r="J268" s="124">
        <f>IF(ISNA(VLOOKUP($D268,'Overall Individual'!$B$2:$J$195,5,FALSE)),0,VLOOKUP($D268,'Overall Individual'!$B$2:$J$195,5,FALSE))</f>
        <v>0</v>
      </c>
      <c r="K268" s="177"/>
      <c r="L268" s="124">
        <f>IF(ISNA(VLOOKUP($D268,'Overall Individual'!$B$2:$J$195,6,FALSE)),0,VLOOKUP($D268,'Overall Individual'!$B$2:$J$195,6,FALSE))</f>
        <v>0</v>
      </c>
      <c r="M268" s="177"/>
      <c r="N268" s="125">
        <f>IF(ISNA(VLOOKUP($D268,'Overall Individual'!$B$2:$J$195,7,FALSE)),0,VLOOKUP($D268,'Overall Individual'!$B$2:$J$195,7,FALSE))</f>
        <v>0</v>
      </c>
      <c r="O268" s="189"/>
      <c r="P268" s="126">
        <f>IF(ISNA(VLOOKUP($D268,'Overall Individual'!$B$2:$J$195,8,FALSE)),0,VLOOKUP($D268,'Overall Individual'!$B$2:$J$195,8,FALSE))</f>
        <v>0</v>
      </c>
      <c r="Q268" s="177"/>
      <c r="R268" s="127">
        <f>IF(ISNA(VLOOKUP($D268,'Overall Individual'!$B$2:$J$195,9,FALSE)),0,VLOOKUP($D268,'Overall Individual'!$B$2:$J$195,9,FALSE))</f>
        <v>0</v>
      </c>
      <c r="S268" s="177"/>
      <c r="T268" s="128">
        <f>IF(ISNA(VLOOKUP($D268,'Overall Individual'!$B$2:$K$195,10,FALSE)),0,VLOOKUP($D268,'Overall Individual'!$B$2:$K$195,10,FALSE))</f>
        <v>0</v>
      </c>
      <c r="U268" s="177"/>
      <c r="V268" s="124">
        <f>IF(ISNA(VLOOKUP($D268,'Overall Individual'!$B$2:$L$195,11,FALSE)),0,VLOOKUP($D268,'Overall Individual'!$B$2:$L$195,11,FALSE))</f>
        <v>0</v>
      </c>
      <c r="W268" s="177"/>
      <c r="X268" s="124">
        <f>IF(ISNA(VLOOKUP($D268,'Overall Individual'!$B$2:$M$195,12,FALSE)),0,VLOOKUP($D268,'Overall Individual'!$B$2:$M$195,12,FALSE))</f>
        <v>0</v>
      </c>
      <c r="Y268" s="177"/>
      <c r="Z268" s="124">
        <f>IF(ISNA(VLOOKUP($D268,'Overall Individual'!$B$2:$N$195,13,FALSE)),0,VLOOKUP($D268,'Overall Individual'!$B$2:$N$195,13,FALSE))</f>
        <v>0</v>
      </c>
      <c r="AA268" s="177"/>
      <c r="AC268" s="123"/>
      <c r="AD268" s="123"/>
      <c r="AE268" s="123"/>
    </row>
    <row r="269" spans="1:31" ht="12.75" customHeight="1">
      <c r="A269" s="173"/>
      <c r="B269" s="180"/>
      <c r="C269" s="180"/>
      <c r="D269" s="148" t="s">
        <v>195</v>
      </c>
      <c r="E269" s="118">
        <f>VLOOKUP(D269,Runners!A$1:B$158,2,FALSE)</f>
        <v>140000</v>
      </c>
      <c r="F269" s="183"/>
      <c r="G269" s="186"/>
      <c r="H269" s="128">
        <f>IF(ISNA(VLOOKUP($D269,'Overall Individual'!$B$2:$J$195,4,FALSE)),0,VLOOKUP($D269,'Overall Individual'!$B$2:$J$195,4,FALSE))</f>
        <v>0</v>
      </c>
      <c r="I269" s="177"/>
      <c r="J269" s="124">
        <f>IF(ISNA(VLOOKUP($D269,'Overall Individual'!$B$2:$J$195,5,FALSE)),0,VLOOKUP($D269,'Overall Individual'!$B$2:$J$195,5,FALSE))</f>
        <v>0</v>
      </c>
      <c r="K269" s="177"/>
      <c r="L269" s="124">
        <f>IF(ISNA(VLOOKUP($D269,'Overall Individual'!$B$2:$J$195,6,FALSE)),0,VLOOKUP($D269,'Overall Individual'!$B$2:$J$195,6,FALSE))</f>
        <v>0</v>
      </c>
      <c r="M269" s="177"/>
      <c r="N269" s="125">
        <f>IF(ISNA(VLOOKUP($D269,'Overall Individual'!$B$2:$J$195,7,FALSE)),0,VLOOKUP($D269,'Overall Individual'!$B$2:$J$195,7,FALSE))</f>
        <v>0</v>
      </c>
      <c r="O269" s="189"/>
      <c r="P269" s="126">
        <f>IF(ISNA(VLOOKUP($D269,'Overall Individual'!$B$2:$J$195,8,FALSE)),0,VLOOKUP($D269,'Overall Individual'!$B$2:$J$195,8,FALSE))</f>
        <v>0</v>
      </c>
      <c r="Q269" s="177"/>
      <c r="R269" s="127">
        <f>IF(ISNA(VLOOKUP($D269,'Overall Individual'!$B$2:$J$195,9,FALSE)),0,VLOOKUP($D269,'Overall Individual'!$B$2:$J$195,9,FALSE))</f>
        <v>0</v>
      </c>
      <c r="S269" s="177"/>
      <c r="T269" s="128">
        <f>IF(ISNA(VLOOKUP($D269,'Overall Individual'!$B$2:$K$195,10,FALSE)),0,VLOOKUP($D269,'Overall Individual'!$B$2:$K$195,10,FALSE))</f>
        <v>0</v>
      </c>
      <c r="U269" s="177"/>
      <c r="V269" s="124">
        <f>IF(ISNA(VLOOKUP($D269,'Overall Individual'!$B$2:$L$195,11,FALSE)),0,VLOOKUP($D269,'Overall Individual'!$B$2:$L$195,11,FALSE))</f>
        <v>0</v>
      </c>
      <c r="W269" s="177"/>
      <c r="X269" s="124">
        <f>IF(ISNA(VLOOKUP($D269,'Overall Individual'!$B$2:$M$195,12,FALSE)),0,VLOOKUP($D269,'Overall Individual'!$B$2:$M$195,12,FALSE))</f>
        <v>0</v>
      </c>
      <c r="Y269" s="177"/>
      <c r="Z269" s="124">
        <f>IF(ISNA(VLOOKUP($D269,'Overall Individual'!$B$2:$N$195,13,FALSE)),0,VLOOKUP($D269,'Overall Individual'!$B$2:$N$195,13,FALSE))</f>
        <v>0</v>
      </c>
      <c r="AA269" s="177"/>
      <c r="AC269" s="123"/>
      <c r="AD269" s="123"/>
      <c r="AE269" s="123"/>
    </row>
    <row r="270" spans="1:31" ht="12.75" customHeight="1">
      <c r="A270" s="173"/>
      <c r="B270" s="180"/>
      <c r="C270" s="180"/>
      <c r="D270" s="148" t="s">
        <v>66</v>
      </c>
      <c r="E270" s="118">
        <f>VLOOKUP(D270,Runners!A$1:B$158,2,FALSE)</f>
        <v>240000</v>
      </c>
      <c r="F270" s="183"/>
      <c r="G270" s="186"/>
      <c r="H270" s="128">
        <f>IF(ISNA(VLOOKUP($D270,'Overall Individual'!$B$2:$J$195,4,FALSE)),0,VLOOKUP($D270,'Overall Individual'!$B$2:$J$195,4,FALSE))</f>
        <v>100</v>
      </c>
      <c r="I270" s="177"/>
      <c r="J270" s="124">
        <f>IF(ISNA(VLOOKUP($D270,'Overall Individual'!$B$2:$J$195,5,FALSE)),0,VLOOKUP($D270,'Overall Individual'!$B$2:$J$195,5,FALSE))</f>
        <v>0</v>
      </c>
      <c r="K270" s="177"/>
      <c r="L270" s="124">
        <f>IF(ISNA(VLOOKUP($D270,'Overall Individual'!$B$2:$J$195,6,FALSE)),0,VLOOKUP($D270,'Overall Individual'!$B$2:$J$195,6,FALSE))</f>
        <v>0</v>
      </c>
      <c r="M270" s="177"/>
      <c r="N270" s="125">
        <f>IF(ISNA(VLOOKUP($D270,'Overall Individual'!$B$2:$J$195,7,FALSE)),0,VLOOKUP($D270,'Overall Individual'!$B$2:$J$195,7,FALSE))</f>
        <v>0</v>
      </c>
      <c r="O270" s="189"/>
      <c r="P270" s="126">
        <f>IF(ISNA(VLOOKUP($D270,'Overall Individual'!$B$2:$J$195,8,FALSE)),0,VLOOKUP($D270,'Overall Individual'!$B$2:$J$195,8,FALSE))</f>
        <v>0</v>
      </c>
      <c r="Q270" s="177"/>
      <c r="R270" s="127">
        <f>IF(ISNA(VLOOKUP($D270,'Overall Individual'!$B$2:$J$195,9,FALSE)),0,VLOOKUP($D270,'Overall Individual'!$B$2:$J$195,9,FALSE))</f>
        <v>0</v>
      </c>
      <c r="S270" s="177"/>
      <c r="T270" s="128">
        <f>IF(ISNA(VLOOKUP($D270,'Overall Individual'!$B$2:$K$195,10,FALSE)),0,VLOOKUP($D270,'Overall Individual'!$B$2:$K$195,10,FALSE))</f>
        <v>0</v>
      </c>
      <c r="U270" s="177"/>
      <c r="V270" s="124">
        <f>IF(ISNA(VLOOKUP($D270,'Overall Individual'!$B$2:$L$195,11,FALSE)),0,VLOOKUP($D270,'Overall Individual'!$B$2:$L$195,11,FALSE))</f>
        <v>0</v>
      </c>
      <c r="W270" s="177"/>
      <c r="X270" s="124">
        <f>IF(ISNA(VLOOKUP($D270,'Overall Individual'!$B$2:$M$195,12,FALSE)),0,VLOOKUP($D270,'Overall Individual'!$B$2:$M$195,12,FALSE))</f>
        <v>0</v>
      </c>
      <c r="Y270" s="177"/>
      <c r="Z270" s="124">
        <f>IF(ISNA(VLOOKUP($D270,'Overall Individual'!$B$2:$N$195,13,FALSE)),0,VLOOKUP($D270,'Overall Individual'!$B$2:$N$195,13,FALSE))</f>
        <v>0</v>
      </c>
      <c r="AA270" s="177"/>
      <c r="AC270" s="123"/>
      <c r="AD270" s="123"/>
      <c r="AE270" s="123"/>
    </row>
    <row r="271" spans="1:31" ht="12.75" customHeight="1" thickBot="1">
      <c r="A271" s="173"/>
      <c r="B271" s="181"/>
      <c r="C271" s="181"/>
      <c r="D271" s="149" t="s">
        <v>87</v>
      </c>
      <c r="E271" s="118">
        <f>VLOOKUP(D271,Runners!A$1:B$158,2,FALSE)</f>
        <v>200000</v>
      </c>
      <c r="F271" s="184"/>
      <c r="G271" s="187"/>
      <c r="H271" s="135">
        <f>IF(ISNA(VLOOKUP($D271,'Overall Individual'!$B$2:$J$195,4,FALSE)),0,VLOOKUP($D271,'Overall Individual'!$B$2:$J$195,4,FALSE))</f>
        <v>94</v>
      </c>
      <c r="I271" s="178"/>
      <c r="J271" s="131">
        <f>IF(ISNA(VLOOKUP($D271,'Overall Individual'!$B$2:$J$195,5,FALSE)),0,VLOOKUP($D271,'Overall Individual'!$B$2:$J$195,5,FALSE))</f>
        <v>0</v>
      </c>
      <c r="K271" s="178"/>
      <c r="L271" s="131">
        <f>IF(ISNA(VLOOKUP($D271,'Overall Individual'!$B$2:$J$195,6,FALSE)),0,VLOOKUP($D271,'Overall Individual'!$B$2:$J$195,6,FALSE))</f>
        <v>0</v>
      </c>
      <c r="M271" s="178"/>
      <c r="N271" s="132">
        <f>IF(ISNA(VLOOKUP($D271,'Overall Individual'!$B$2:$J$195,7,FALSE)),0,VLOOKUP($D271,'Overall Individual'!$B$2:$J$195,7,FALSE))</f>
        <v>0</v>
      </c>
      <c r="O271" s="190"/>
      <c r="P271" s="133">
        <f>IF(ISNA(VLOOKUP($D271,'Overall Individual'!$B$2:$J$195,8,FALSE)),0,VLOOKUP($D271,'Overall Individual'!$B$2:$J$195,8,FALSE))</f>
        <v>0</v>
      </c>
      <c r="Q271" s="178"/>
      <c r="R271" s="134">
        <f>IF(ISNA(VLOOKUP($D271,'Overall Individual'!$B$2:$J$195,9,FALSE)),0,VLOOKUP($D271,'Overall Individual'!$B$2:$J$195,9,FALSE))</f>
        <v>0</v>
      </c>
      <c r="S271" s="178"/>
      <c r="T271" s="135">
        <f>IF(ISNA(VLOOKUP($D271,'Overall Individual'!$B$2:$K$195,10,FALSE)),0,VLOOKUP($D271,'Overall Individual'!$B$2:$K$195,10,FALSE))</f>
        <v>0</v>
      </c>
      <c r="U271" s="178"/>
      <c r="V271" s="131">
        <f>IF(ISNA(VLOOKUP($D271,'Overall Individual'!$B$2:$L$195,11,FALSE)),0,VLOOKUP($D271,'Overall Individual'!$B$2:$L$195,11,FALSE))</f>
        <v>0</v>
      </c>
      <c r="W271" s="178"/>
      <c r="X271" s="131">
        <f>IF(ISNA(VLOOKUP($D271,'Overall Individual'!$B$2:$M$195,12,FALSE)),0,VLOOKUP($D271,'Overall Individual'!$B$2:$M$195,12,FALSE))</f>
        <v>0</v>
      </c>
      <c r="Y271" s="178"/>
      <c r="Z271" s="131">
        <f>IF(ISNA(VLOOKUP($D271,'Overall Individual'!$B$2:$N$195,13,FALSE)),0,VLOOKUP($D271,'Overall Individual'!$B$2:$N$195,13,FALSE))</f>
        <v>0</v>
      </c>
      <c r="AA271" s="178"/>
      <c r="AC271" s="123"/>
      <c r="AD271" s="123"/>
      <c r="AE271" s="123"/>
    </row>
    <row r="272" spans="1:31" ht="12.75" customHeight="1" thickTop="1">
      <c r="A272" s="173">
        <v>55</v>
      </c>
      <c r="B272" s="179" t="s">
        <v>275</v>
      </c>
      <c r="C272" s="179" t="s">
        <v>137</v>
      </c>
      <c r="D272" s="147" t="s">
        <v>66</v>
      </c>
      <c r="E272" s="118">
        <f>VLOOKUP(D272,Runners!A$1:B$158,2,FALSE)</f>
        <v>240000</v>
      </c>
      <c r="F272" s="182">
        <f>SUM(E272:E276)</f>
        <v>960000</v>
      </c>
      <c r="G272" s="185">
        <v>3</v>
      </c>
      <c r="H272" s="121">
        <f>IF(ISNA(VLOOKUP($D272,'Overall Individual'!$B$2:$J$195,4,FALSE)),0,VLOOKUP($D272,'Overall Individual'!$B$2:$J$195,4,FALSE))</f>
        <v>100</v>
      </c>
      <c r="I272" s="176">
        <f>SUM(H272:H276)</f>
        <v>295</v>
      </c>
      <c r="J272" s="120">
        <f>IF(ISNA(VLOOKUP($D272,'Overall Individual'!$B$2:$J$195,5,FALSE)),0,VLOOKUP($D272,'Overall Individual'!$B$2:$J$195,5,FALSE))</f>
        <v>0</v>
      </c>
      <c r="K272" s="176">
        <f>SUM(J272:J276)</f>
        <v>0</v>
      </c>
      <c r="L272" s="120">
        <f>IF(ISNA(VLOOKUP($D272,'Overall Individual'!$B$2:$J$195,6,FALSE)),0,VLOOKUP($D272,'Overall Individual'!$B$2:$J$195,6,FALSE))</f>
        <v>0</v>
      </c>
      <c r="M272" s="176">
        <f>SUM(L272:L276)</f>
        <v>0</v>
      </c>
      <c r="N272" s="137">
        <f>IF(ISNA(VLOOKUP($D272,'Overall Individual'!$B$2:$J$195,7,FALSE)),0,VLOOKUP($D272,'Overall Individual'!$B$2:$J$195,7,FALSE))</f>
        <v>0</v>
      </c>
      <c r="O272" s="188">
        <f>SUM(N272:N276)</f>
        <v>0</v>
      </c>
      <c r="P272" s="120">
        <f>IF(ISNA(VLOOKUP($D272,'Overall Individual'!$B$2:$J$195,8,FALSE)),0,VLOOKUP($D272,'Overall Individual'!$B$2:$J$195,8,FALSE))</f>
        <v>0</v>
      </c>
      <c r="Q272" s="176">
        <f>SUM(P272:P276)</f>
        <v>0</v>
      </c>
      <c r="R272" s="119">
        <f>IF(ISNA(VLOOKUP($D272,'Overall Individual'!$B$2:$J$195,9,FALSE)),0,VLOOKUP($D272,'Overall Individual'!$B$2:$J$195,9,FALSE))</f>
        <v>0</v>
      </c>
      <c r="S272" s="176">
        <f>SUM(R272:R276)</f>
        <v>0</v>
      </c>
      <c r="T272" s="121">
        <f>IF(ISNA(VLOOKUP($D272,'Overall Individual'!$B$2:$K$195,10,FALSE)),0,VLOOKUP($D272,'Overall Individual'!$B$2:$K$195,10,FALSE))</f>
        <v>0</v>
      </c>
      <c r="U272" s="176">
        <f>SUM(T272:T276)</f>
        <v>0</v>
      </c>
      <c r="V272" s="120">
        <f>IF(ISNA(VLOOKUP($D272,'Overall Individual'!$B$2:$L$195,11,FALSE)),0,VLOOKUP($D272,'Overall Individual'!$B$2:$L$195,11,FALSE))</f>
        <v>0</v>
      </c>
      <c r="W272" s="176">
        <f>SUM(V272:V276)</f>
        <v>0</v>
      </c>
      <c r="X272" s="120">
        <f>IF(ISNA(VLOOKUP($D272,'Overall Individual'!$B$2:$M$195,12,FALSE)),0,VLOOKUP($D272,'Overall Individual'!$B$2:$M$195,12,FALSE))</f>
        <v>0</v>
      </c>
      <c r="Y272" s="176">
        <f>SUM(X272:X276)</f>
        <v>0</v>
      </c>
      <c r="Z272" s="120">
        <f>IF(ISNA(VLOOKUP($D272,'Overall Individual'!$B$2:$N$195,13,FALSE)),0,VLOOKUP($D272,'Overall Individual'!$B$2:$N$195,13,FALSE))</f>
        <v>0</v>
      </c>
      <c r="AA272" s="176">
        <f>SUM(Z272:Z276)</f>
        <v>0</v>
      </c>
      <c r="AC272" s="123"/>
      <c r="AD272" s="123"/>
      <c r="AE272" s="123"/>
    </row>
    <row r="273" spans="1:31" ht="12.75" customHeight="1">
      <c r="A273" s="173"/>
      <c r="B273" s="180"/>
      <c r="C273" s="180"/>
      <c r="D273" s="148" t="s">
        <v>142</v>
      </c>
      <c r="E273" s="118">
        <f>VLOOKUP(D273,Runners!A$1:B$158,2,FALSE)</f>
        <v>185000</v>
      </c>
      <c r="F273" s="183"/>
      <c r="G273" s="186"/>
      <c r="H273" s="128">
        <f>IF(ISNA(VLOOKUP($D273,'Overall Individual'!$B$2:$J$195,4,FALSE)),0,VLOOKUP($D273,'Overall Individual'!$B$2:$J$195,4,FALSE))</f>
        <v>59</v>
      </c>
      <c r="I273" s="177"/>
      <c r="J273" s="124">
        <f>IF(ISNA(VLOOKUP($D273,'Overall Individual'!$B$2:$J$195,5,FALSE)),0,VLOOKUP($D273,'Overall Individual'!$B$2:$J$195,5,FALSE))</f>
        <v>0</v>
      </c>
      <c r="K273" s="177"/>
      <c r="L273" s="124">
        <f>IF(ISNA(VLOOKUP($D273,'Overall Individual'!$B$2:$J$195,6,FALSE)),0,VLOOKUP($D273,'Overall Individual'!$B$2:$J$195,6,FALSE))</f>
        <v>0</v>
      </c>
      <c r="M273" s="177"/>
      <c r="N273" s="125">
        <f>IF(ISNA(VLOOKUP($D273,'Overall Individual'!$B$2:$J$195,7,FALSE)),0,VLOOKUP($D273,'Overall Individual'!$B$2:$J$195,7,FALSE))</f>
        <v>0</v>
      </c>
      <c r="O273" s="189"/>
      <c r="P273" s="126">
        <f>IF(ISNA(VLOOKUP($D273,'Overall Individual'!$B$2:$J$195,8,FALSE)),0,VLOOKUP($D273,'Overall Individual'!$B$2:$J$195,8,FALSE))</f>
        <v>0</v>
      </c>
      <c r="Q273" s="177"/>
      <c r="R273" s="127">
        <f>IF(ISNA(VLOOKUP($D273,'Overall Individual'!$B$2:$J$195,9,FALSE)),0,VLOOKUP($D273,'Overall Individual'!$B$2:$J$195,9,FALSE))</f>
        <v>0</v>
      </c>
      <c r="S273" s="177"/>
      <c r="T273" s="128">
        <f>IF(ISNA(VLOOKUP($D273,'Overall Individual'!$B$2:$K$195,10,FALSE)),0,VLOOKUP($D273,'Overall Individual'!$B$2:$K$195,10,FALSE))</f>
        <v>0</v>
      </c>
      <c r="U273" s="177"/>
      <c r="V273" s="124">
        <f>IF(ISNA(VLOOKUP($D273,'Overall Individual'!$B$2:$L$195,11,FALSE)),0,VLOOKUP($D273,'Overall Individual'!$B$2:$L$195,11,FALSE))</f>
        <v>0</v>
      </c>
      <c r="W273" s="177"/>
      <c r="X273" s="124">
        <f>IF(ISNA(VLOOKUP($D273,'Overall Individual'!$B$2:$M$195,12,FALSE)),0,VLOOKUP($D273,'Overall Individual'!$B$2:$M$195,12,FALSE))</f>
        <v>0</v>
      </c>
      <c r="Y273" s="177"/>
      <c r="Z273" s="124">
        <f>IF(ISNA(VLOOKUP($D273,'Overall Individual'!$B$2:$N$195,13,FALSE)),0,VLOOKUP($D273,'Overall Individual'!$B$2:$N$195,13,FALSE))</f>
        <v>0</v>
      </c>
      <c r="AA273" s="177"/>
      <c r="AC273" s="123"/>
      <c r="AD273" s="123"/>
      <c r="AE273" s="123"/>
    </row>
    <row r="274" spans="1:31" ht="12.75" customHeight="1">
      <c r="A274" s="173"/>
      <c r="B274" s="180"/>
      <c r="C274" s="180"/>
      <c r="D274" s="148" t="s">
        <v>204</v>
      </c>
      <c r="E274" s="118">
        <f>VLOOKUP(D274,Runners!A$1:B$158,2,FALSE)</f>
        <v>155000</v>
      </c>
      <c r="F274" s="183"/>
      <c r="G274" s="186"/>
      <c r="H274" s="128">
        <f>IF(ISNA(VLOOKUP($D274,'Overall Individual'!$B$2:$J$195,4,FALSE)),0,VLOOKUP($D274,'Overall Individual'!$B$2:$J$195,4,FALSE))</f>
        <v>55</v>
      </c>
      <c r="I274" s="177"/>
      <c r="J274" s="124">
        <f>IF(ISNA(VLOOKUP($D274,'Overall Individual'!$B$2:$J$195,5,FALSE)),0,VLOOKUP($D274,'Overall Individual'!$B$2:$J$195,5,FALSE))</f>
        <v>0</v>
      </c>
      <c r="K274" s="177"/>
      <c r="L274" s="124">
        <f>IF(ISNA(VLOOKUP($D274,'Overall Individual'!$B$2:$J$195,6,FALSE)),0,VLOOKUP($D274,'Overall Individual'!$B$2:$J$195,6,FALSE))</f>
        <v>0</v>
      </c>
      <c r="M274" s="177"/>
      <c r="N274" s="125">
        <f>IF(ISNA(VLOOKUP($D274,'Overall Individual'!$B$2:$J$195,7,FALSE)),0,VLOOKUP($D274,'Overall Individual'!$B$2:$J$195,7,FALSE))</f>
        <v>0</v>
      </c>
      <c r="O274" s="189"/>
      <c r="P274" s="126">
        <f>IF(ISNA(VLOOKUP($D274,'Overall Individual'!$B$2:$J$195,8,FALSE)),0,VLOOKUP($D274,'Overall Individual'!$B$2:$J$195,8,FALSE))</f>
        <v>0</v>
      </c>
      <c r="Q274" s="177"/>
      <c r="R274" s="127">
        <f>IF(ISNA(VLOOKUP($D274,'Overall Individual'!$B$2:$J$195,9,FALSE)),0,VLOOKUP($D274,'Overall Individual'!$B$2:$J$195,9,FALSE))</f>
        <v>0</v>
      </c>
      <c r="S274" s="177"/>
      <c r="T274" s="128">
        <f>IF(ISNA(VLOOKUP($D274,'Overall Individual'!$B$2:$K$195,10,FALSE)),0,VLOOKUP($D274,'Overall Individual'!$B$2:$K$195,10,FALSE))</f>
        <v>0</v>
      </c>
      <c r="U274" s="177"/>
      <c r="V274" s="124">
        <f>IF(ISNA(VLOOKUP($D274,'Overall Individual'!$B$2:$L$195,11,FALSE)),0,VLOOKUP($D274,'Overall Individual'!$B$2:$L$195,11,FALSE))</f>
        <v>0</v>
      </c>
      <c r="W274" s="177"/>
      <c r="X274" s="124">
        <f>IF(ISNA(VLOOKUP($D274,'Overall Individual'!$B$2:$M$195,12,FALSE)),0,VLOOKUP($D274,'Overall Individual'!$B$2:$M$195,12,FALSE))</f>
        <v>0</v>
      </c>
      <c r="Y274" s="177"/>
      <c r="Z274" s="124">
        <f>IF(ISNA(VLOOKUP($D274,'Overall Individual'!$B$2:$N$195,13,FALSE)),0,VLOOKUP($D274,'Overall Individual'!$B$2:$N$195,13,FALSE))</f>
        <v>0</v>
      </c>
      <c r="AA274" s="177"/>
      <c r="AC274" s="123"/>
      <c r="AD274" s="123"/>
      <c r="AE274" s="123"/>
    </row>
    <row r="275" spans="1:31" ht="12.75" customHeight="1">
      <c r="A275" s="173"/>
      <c r="B275" s="180"/>
      <c r="C275" s="180"/>
      <c r="D275" s="148" t="s">
        <v>135</v>
      </c>
      <c r="E275" s="118">
        <f>VLOOKUP(D275,Runners!A$1:B$158,2,FALSE)</f>
        <v>250000</v>
      </c>
      <c r="F275" s="183"/>
      <c r="G275" s="186"/>
      <c r="H275" s="128">
        <f>IF(ISNA(VLOOKUP($D275,'Overall Individual'!$B$2:$J$195,4,FALSE)),0,VLOOKUP($D275,'Overall Individual'!$B$2:$J$195,4,FALSE))</f>
        <v>0</v>
      </c>
      <c r="I275" s="177"/>
      <c r="J275" s="124">
        <f>IF(ISNA(VLOOKUP($D275,'Overall Individual'!$B$2:$J$195,5,FALSE)),0,VLOOKUP($D275,'Overall Individual'!$B$2:$J$195,5,FALSE))</f>
        <v>0</v>
      </c>
      <c r="K275" s="177"/>
      <c r="L275" s="124">
        <f>IF(ISNA(VLOOKUP($D275,'Overall Individual'!$B$2:$J$195,6,FALSE)),0,VLOOKUP($D275,'Overall Individual'!$B$2:$J$195,6,FALSE))</f>
        <v>0</v>
      </c>
      <c r="M275" s="177"/>
      <c r="N275" s="125">
        <f>IF(ISNA(VLOOKUP($D275,'Overall Individual'!$B$2:$J$195,7,FALSE)),0,VLOOKUP($D275,'Overall Individual'!$B$2:$J$195,7,FALSE))</f>
        <v>0</v>
      </c>
      <c r="O275" s="189"/>
      <c r="P275" s="126">
        <f>IF(ISNA(VLOOKUP($D275,'Overall Individual'!$B$2:$J$195,8,FALSE)),0,VLOOKUP($D275,'Overall Individual'!$B$2:$J$195,8,FALSE))</f>
        <v>0</v>
      </c>
      <c r="Q275" s="177"/>
      <c r="R275" s="127">
        <f>IF(ISNA(VLOOKUP($D275,'Overall Individual'!$B$2:$J$195,9,FALSE)),0,VLOOKUP($D275,'Overall Individual'!$B$2:$J$195,9,FALSE))</f>
        <v>0</v>
      </c>
      <c r="S275" s="177"/>
      <c r="T275" s="128">
        <f>IF(ISNA(VLOOKUP($D275,'Overall Individual'!$B$2:$K$195,10,FALSE)),0,VLOOKUP($D275,'Overall Individual'!$B$2:$K$195,10,FALSE))</f>
        <v>0</v>
      </c>
      <c r="U275" s="177"/>
      <c r="V275" s="124">
        <f>IF(ISNA(VLOOKUP($D275,'Overall Individual'!$B$2:$L$195,11,FALSE)),0,VLOOKUP($D275,'Overall Individual'!$B$2:$L$195,11,FALSE))</f>
        <v>0</v>
      </c>
      <c r="W275" s="177"/>
      <c r="X275" s="124">
        <f>IF(ISNA(VLOOKUP($D275,'Overall Individual'!$B$2:$M$195,12,FALSE)),0,VLOOKUP($D275,'Overall Individual'!$B$2:$M$195,12,FALSE))</f>
        <v>0</v>
      </c>
      <c r="Y275" s="177"/>
      <c r="Z275" s="124">
        <f>IF(ISNA(VLOOKUP($D275,'Overall Individual'!$B$2:$N$195,13,FALSE)),0,VLOOKUP($D275,'Overall Individual'!$B$2:$N$195,13,FALSE))</f>
        <v>0</v>
      </c>
      <c r="AA275" s="177"/>
      <c r="AC275" s="123"/>
      <c r="AD275" s="123"/>
      <c r="AE275" s="123"/>
    </row>
    <row r="276" spans="1:31" ht="12.75" customHeight="1" thickBot="1">
      <c r="A276" s="173"/>
      <c r="B276" s="181"/>
      <c r="C276" s="181"/>
      <c r="D276" s="149" t="s">
        <v>216</v>
      </c>
      <c r="E276" s="118">
        <f>VLOOKUP(D276,Runners!A$1:B$158,2,FALSE)</f>
        <v>130000</v>
      </c>
      <c r="F276" s="184"/>
      <c r="G276" s="187"/>
      <c r="H276" s="135">
        <f>IF(ISNA(VLOOKUP($D276,'Overall Individual'!$B$2:$J$195,4,FALSE)),0,VLOOKUP($D276,'Overall Individual'!$B$2:$J$195,4,FALSE))</f>
        <v>81</v>
      </c>
      <c r="I276" s="178"/>
      <c r="J276" s="131">
        <f>IF(ISNA(VLOOKUP($D276,'Overall Individual'!$B$2:$J$195,5,FALSE)),0,VLOOKUP($D276,'Overall Individual'!$B$2:$J$195,5,FALSE))</f>
        <v>0</v>
      </c>
      <c r="K276" s="178"/>
      <c r="L276" s="131">
        <f>IF(ISNA(VLOOKUP($D276,'Overall Individual'!$B$2:$J$195,6,FALSE)),0,VLOOKUP($D276,'Overall Individual'!$B$2:$J$195,6,FALSE))</f>
        <v>0</v>
      </c>
      <c r="M276" s="178"/>
      <c r="N276" s="132">
        <f>IF(ISNA(VLOOKUP($D276,'Overall Individual'!$B$2:$J$195,7,FALSE)),0,VLOOKUP($D276,'Overall Individual'!$B$2:$J$195,7,FALSE))</f>
        <v>0</v>
      </c>
      <c r="O276" s="190"/>
      <c r="P276" s="133">
        <f>IF(ISNA(VLOOKUP($D276,'Overall Individual'!$B$2:$J$195,8,FALSE)),0,VLOOKUP($D276,'Overall Individual'!$B$2:$J$195,8,FALSE))</f>
        <v>0</v>
      </c>
      <c r="Q276" s="178"/>
      <c r="R276" s="134">
        <f>IF(ISNA(VLOOKUP($D276,'Overall Individual'!$B$2:$J$195,9,FALSE)),0,VLOOKUP($D276,'Overall Individual'!$B$2:$J$195,9,FALSE))</f>
        <v>0</v>
      </c>
      <c r="S276" s="178"/>
      <c r="T276" s="135">
        <f>IF(ISNA(VLOOKUP($D276,'Overall Individual'!$B$2:$K$195,10,FALSE)),0,VLOOKUP($D276,'Overall Individual'!$B$2:$K$195,10,FALSE))</f>
        <v>0</v>
      </c>
      <c r="U276" s="178"/>
      <c r="V276" s="131">
        <f>IF(ISNA(VLOOKUP($D276,'Overall Individual'!$B$2:$L$195,11,FALSE)),0,VLOOKUP($D276,'Overall Individual'!$B$2:$L$195,11,FALSE))</f>
        <v>0</v>
      </c>
      <c r="W276" s="178"/>
      <c r="X276" s="131">
        <f>IF(ISNA(VLOOKUP($D276,'Overall Individual'!$B$2:$M$195,12,FALSE)),0,VLOOKUP($D276,'Overall Individual'!$B$2:$M$195,12,FALSE))</f>
        <v>0</v>
      </c>
      <c r="Y276" s="178"/>
      <c r="Z276" s="131">
        <f>IF(ISNA(VLOOKUP($D276,'Overall Individual'!$B$2:$N$195,13,FALSE)),0,VLOOKUP($D276,'Overall Individual'!$B$2:$N$195,13,FALSE))</f>
        <v>0</v>
      </c>
      <c r="AA276" s="178"/>
      <c r="AC276" s="123"/>
      <c r="AD276" s="123"/>
      <c r="AE276" s="123"/>
    </row>
    <row r="277" spans="1:31" ht="12.75" customHeight="1" thickTop="1">
      <c r="A277" s="173">
        <v>56</v>
      </c>
      <c r="B277" s="179" t="s">
        <v>276</v>
      </c>
      <c r="C277" s="179" t="s">
        <v>137</v>
      </c>
      <c r="D277" s="146" t="s">
        <v>41</v>
      </c>
      <c r="E277" s="118">
        <f>VLOOKUP(D277,Runners!A$1:B$158,2,FALSE)</f>
        <v>165000</v>
      </c>
      <c r="F277" s="182">
        <f>SUM(E277:E281)</f>
        <v>995000</v>
      </c>
      <c r="G277" s="185">
        <v>3</v>
      </c>
      <c r="H277" s="121">
        <f>IF(ISNA(VLOOKUP($D277,'Overall Individual'!$B$2:$J$195,4,FALSE)),0,VLOOKUP($D277,'Overall Individual'!$B$2:$J$195,4,FALSE))</f>
        <v>0</v>
      </c>
      <c r="I277" s="176">
        <f>SUM(H277:H281)</f>
        <v>257</v>
      </c>
      <c r="J277" s="120">
        <f>IF(ISNA(VLOOKUP($D277,'Overall Individual'!$B$2:$J$195,5,FALSE)),0,VLOOKUP($D277,'Overall Individual'!$B$2:$J$195,5,FALSE))</f>
        <v>0</v>
      </c>
      <c r="K277" s="176">
        <f>SUM(J277:J281)</f>
        <v>0</v>
      </c>
      <c r="L277" s="120">
        <f>IF(ISNA(VLOOKUP($D277,'Overall Individual'!$B$2:$J$195,6,FALSE)),0,VLOOKUP($D277,'Overall Individual'!$B$2:$J$195,6,FALSE))</f>
        <v>0</v>
      </c>
      <c r="M277" s="176">
        <f>SUM(L277:L281)</f>
        <v>0</v>
      </c>
      <c r="N277" s="137">
        <f>IF(ISNA(VLOOKUP($D277,'Overall Individual'!$B$2:$J$195,7,FALSE)),0,VLOOKUP($D277,'Overall Individual'!$B$2:$J$195,7,FALSE))</f>
        <v>0</v>
      </c>
      <c r="O277" s="188">
        <f>SUM(N277:N281)</f>
        <v>0</v>
      </c>
      <c r="P277" s="120">
        <f>IF(ISNA(VLOOKUP($D277,'Overall Individual'!$B$2:$J$195,8,FALSE)),0,VLOOKUP($D277,'Overall Individual'!$B$2:$J$195,8,FALSE))</f>
        <v>0</v>
      </c>
      <c r="Q277" s="176">
        <f>SUM(P277:P281)</f>
        <v>0</v>
      </c>
      <c r="R277" s="119">
        <f>IF(ISNA(VLOOKUP($D277,'Overall Individual'!$B$2:$J$195,9,FALSE)),0,VLOOKUP($D277,'Overall Individual'!$B$2:$J$195,9,FALSE))</f>
        <v>0</v>
      </c>
      <c r="S277" s="176">
        <f>SUM(R277:R281)</f>
        <v>0</v>
      </c>
      <c r="T277" s="121">
        <f>IF(ISNA(VLOOKUP($D277,'Overall Individual'!$B$2:$K$195,10,FALSE)),0,VLOOKUP($D277,'Overall Individual'!$B$2:$K$195,10,FALSE))</f>
        <v>0</v>
      </c>
      <c r="U277" s="176">
        <f>SUM(T277:T281)</f>
        <v>0</v>
      </c>
      <c r="V277" s="120">
        <f>IF(ISNA(VLOOKUP($D277,'Overall Individual'!$B$2:$L$195,11,FALSE)),0,VLOOKUP($D277,'Overall Individual'!$B$2:$L$195,11,FALSE))</f>
        <v>0</v>
      </c>
      <c r="W277" s="176">
        <f>SUM(V277:V281)</f>
        <v>0</v>
      </c>
      <c r="X277" s="120">
        <f>IF(ISNA(VLOOKUP($D277,'Overall Individual'!$B$2:$M$195,12,FALSE)),0,VLOOKUP($D277,'Overall Individual'!$B$2:$M$195,12,FALSE))</f>
        <v>0</v>
      </c>
      <c r="Y277" s="176">
        <f>SUM(X277:X281)</f>
        <v>0</v>
      </c>
      <c r="Z277" s="120">
        <f>IF(ISNA(VLOOKUP($D277,'Overall Individual'!$B$2:$N$195,13,FALSE)),0,VLOOKUP($D277,'Overall Individual'!$B$2:$N$195,13,FALSE))</f>
        <v>0</v>
      </c>
      <c r="AA277" s="176">
        <f>SUM(Z277:Z281)</f>
        <v>0</v>
      </c>
      <c r="AC277" s="123"/>
      <c r="AD277" s="123"/>
      <c r="AE277" s="123"/>
    </row>
    <row r="278" spans="1:31" ht="12.75" customHeight="1">
      <c r="A278" s="173"/>
      <c r="B278" s="180"/>
      <c r="C278" s="180"/>
      <c r="D278" s="148" t="s">
        <v>175</v>
      </c>
      <c r="E278" s="118">
        <f>VLOOKUP(D278,Runners!A$1:B$158,2,FALSE)</f>
        <v>230000</v>
      </c>
      <c r="F278" s="183"/>
      <c r="G278" s="186"/>
      <c r="H278" s="128">
        <f>IF(ISNA(VLOOKUP($D278,'Overall Individual'!$B$2:$J$195,4,FALSE)),0,VLOOKUP($D278,'Overall Individual'!$B$2:$J$195,4,FALSE))</f>
        <v>90</v>
      </c>
      <c r="I278" s="177"/>
      <c r="J278" s="124">
        <f>IF(ISNA(VLOOKUP($D278,'Overall Individual'!$B$2:$J$195,5,FALSE)),0,VLOOKUP($D278,'Overall Individual'!$B$2:$J$195,5,FALSE))</f>
        <v>0</v>
      </c>
      <c r="K278" s="177"/>
      <c r="L278" s="124">
        <f>IF(ISNA(VLOOKUP($D278,'Overall Individual'!$B$2:$J$195,6,FALSE)),0,VLOOKUP($D278,'Overall Individual'!$B$2:$J$195,6,FALSE))</f>
        <v>0</v>
      </c>
      <c r="M278" s="177"/>
      <c r="N278" s="125">
        <f>IF(ISNA(VLOOKUP($D278,'Overall Individual'!$B$2:$J$195,7,FALSE)),0,VLOOKUP($D278,'Overall Individual'!$B$2:$J$195,7,FALSE))</f>
        <v>0</v>
      </c>
      <c r="O278" s="189"/>
      <c r="P278" s="126">
        <f>IF(ISNA(VLOOKUP($D278,'Overall Individual'!$B$2:$J$195,8,FALSE)),0,VLOOKUP($D278,'Overall Individual'!$B$2:$J$195,8,FALSE))</f>
        <v>0</v>
      </c>
      <c r="Q278" s="177"/>
      <c r="R278" s="127">
        <f>IF(ISNA(VLOOKUP($D278,'Overall Individual'!$B$2:$J$195,9,FALSE)),0,VLOOKUP($D278,'Overall Individual'!$B$2:$J$195,9,FALSE))</f>
        <v>0</v>
      </c>
      <c r="S278" s="177"/>
      <c r="T278" s="128">
        <f>IF(ISNA(VLOOKUP($D278,'Overall Individual'!$B$2:$K$195,10,FALSE)),0,VLOOKUP($D278,'Overall Individual'!$B$2:$K$195,10,FALSE))</f>
        <v>0</v>
      </c>
      <c r="U278" s="177"/>
      <c r="V278" s="124">
        <f>IF(ISNA(VLOOKUP($D278,'Overall Individual'!$B$2:$L$195,11,FALSE)),0,VLOOKUP($D278,'Overall Individual'!$B$2:$L$195,11,FALSE))</f>
        <v>0</v>
      </c>
      <c r="W278" s="177"/>
      <c r="X278" s="124">
        <f>IF(ISNA(VLOOKUP($D278,'Overall Individual'!$B$2:$M$195,12,FALSE)),0,VLOOKUP($D278,'Overall Individual'!$B$2:$M$195,12,FALSE))</f>
        <v>0</v>
      </c>
      <c r="Y278" s="177"/>
      <c r="Z278" s="124">
        <f>IF(ISNA(VLOOKUP($D278,'Overall Individual'!$B$2:$N$195,13,FALSE)),0,VLOOKUP($D278,'Overall Individual'!$B$2:$N$195,13,FALSE))</f>
        <v>0</v>
      </c>
      <c r="AA278" s="177"/>
      <c r="AC278" s="123"/>
      <c r="AD278" s="123"/>
      <c r="AE278" s="123"/>
    </row>
    <row r="279" spans="1:31" ht="12.75" customHeight="1">
      <c r="A279" s="173"/>
      <c r="B279" s="180"/>
      <c r="C279" s="180"/>
      <c r="D279" s="143" t="s">
        <v>13</v>
      </c>
      <c r="E279" s="118">
        <f>VLOOKUP(D279,Runners!A$1:B$158,2,FALSE)</f>
        <v>200000</v>
      </c>
      <c r="F279" s="183"/>
      <c r="G279" s="186"/>
      <c r="H279" s="128">
        <f>IF(ISNA(VLOOKUP($D279,'Overall Individual'!$B$2:$J$195,4,FALSE)),0,VLOOKUP($D279,'Overall Individual'!$B$2:$J$195,4,FALSE))</f>
        <v>73</v>
      </c>
      <c r="I279" s="177"/>
      <c r="J279" s="124">
        <f>IF(ISNA(VLOOKUP($D279,'Overall Individual'!$B$2:$J$195,5,FALSE)),0,VLOOKUP($D279,'Overall Individual'!$B$2:$J$195,5,FALSE))</f>
        <v>0</v>
      </c>
      <c r="K279" s="177"/>
      <c r="L279" s="124">
        <f>IF(ISNA(VLOOKUP($D279,'Overall Individual'!$B$2:$J$195,6,FALSE)),0,VLOOKUP($D279,'Overall Individual'!$B$2:$J$195,6,FALSE))</f>
        <v>0</v>
      </c>
      <c r="M279" s="177"/>
      <c r="N279" s="125">
        <f>IF(ISNA(VLOOKUP($D279,'Overall Individual'!$B$2:$J$195,7,FALSE)),0,VLOOKUP($D279,'Overall Individual'!$B$2:$J$195,7,FALSE))</f>
        <v>0</v>
      </c>
      <c r="O279" s="189"/>
      <c r="P279" s="126">
        <f>IF(ISNA(VLOOKUP($D279,'Overall Individual'!$B$2:$J$195,8,FALSE)),0,VLOOKUP($D279,'Overall Individual'!$B$2:$J$195,8,FALSE))</f>
        <v>0</v>
      </c>
      <c r="Q279" s="177"/>
      <c r="R279" s="127">
        <f>IF(ISNA(VLOOKUP($D279,'Overall Individual'!$B$2:$J$195,9,FALSE)),0,VLOOKUP($D279,'Overall Individual'!$B$2:$J$195,9,FALSE))</f>
        <v>0</v>
      </c>
      <c r="S279" s="177"/>
      <c r="T279" s="128">
        <f>IF(ISNA(VLOOKUP($D279,'Overall Individual'!$B$2:$K$195,10,FALSE)),0,VLOOKUP($D279,'Overall Individual'!$B$2:$K$195,10,FALSE))</f>
        <v>0</v>
      </c>
      <c r="U279" s="177"/>
      <c r="V279" s="124">
        <f>IF(ISNA(VLOOKUP($D279,'Overall Individual'!$B$2:$L$195,11,FALSE)),0,VLOOKUP($D279,'Overall Individual'!$B$2:$L$195,11,FALSE))</f>
        <v>0</v>
      </c>
      <c r="W279" s="177"/>
      <c r="X279" s="124">
        <f>IF(ISNA(VLOOKUP($D279,'Overall Individual'!$B$2:$M$195,12,FALSE)),0,VLOOKUP($D279,'Overall Individual'!$B$2:$M$195,12,FALSE))</f>
        <v>0</v>
      </c>
      <c r="Y279" s="177"/>
      <c r="Z279" s="124">
        <f>IF(ISNA(VLOOKUP($D279,'Overall Individual'!$B$2:$N$195,13,FALSE)),0,VLOOKUP($D279,'Overall Individual'!$B$2:$N$195,13,FALSE))</f>
        <v>0</v>
      </c>
      <c r="AA279" s="177"/>
      <c r="AC279" s="123"/>
      <c r="AD279" s="123"/>
      <c r="AE279" s="123"/>
    </row>
    <row r="280" spans="1:31" ht="12.75" customHeight="1">
      <c r="A280" s="173"/>
      <c r="B280" s="180"/>
      <c r="C280" s="180"/>
      <c r="D280" s="143" t="s">
        <v>87</v>
      </c>
      <c r="E280" s="118">
        <f>VLOOKUP(D280,Runners!A$1:B$158,2,FALSE)</f>
        <v>200000</v>
      </c>
      <c r="F280" s="183"/>
      <c r="G280" s="186"/>
      <c r="H280" s="128">
        <f>IF(ISNA(VLOOKUP($D280,'Overall Individual'!$B$2:$J$195,4,FALSE)),0,VLOOKUP($D280,'Overall Individual'!$B$2:$J$195,4,FALSE))</f>
        <v>94</v>
      </c>
      <c r="I280" s="177"/>
      <c r="J280" s="124">
        <f>IF(ISNA(VLOOKUP($D280,'Overall Individual'!$B$2:$J$195,5,FALSE)),0,VLOOKUP($D280,'Overall Individual'!$B$2:$J$195,5,FALSE))</f>
        <v>0</v>
      </c>
      <c r="K280" s="177"/>
      <c r="L280" s="124">
        <f>IF(ISNA(VLOOKUP($D280,'Overall Individual'!$B$2:$J$195,6,FALSE)),0,VLOOKUP($D280,'Overall Individual'!$B$2:$J$195,6,FALSE))</f>
        <v>0</v>
      </c>
      <c r="M280" s="177"/>
      <c r="N280" s="125">
        <f>IF(ISNA(VLOOKUP($D280,'Overall Individual'!$B$2:$J$195,7,FALSE)),0,VLOOKUP($D280,'Overall Individual'!$B$2:$J$195,7,FALSE))</f>
        <v>0</v>
      </c>
      <c r="O280" s="189"/>
      <c r="P280" s="126">
        <f>IF(ISNA(VLOOKUP($D280,'Overall Individual'!$B$2:$J$195,8,FALSE)),0,VLOOKUP($D280,'Overall Individual'!$B$2:$J$195,8,FALSE))</f>
        <v>0</v>
      </c>
      <c r="Q280" s="177"/>
      <c r="R280" s="127">
        <f>IF(ISNA(VLOOKUP($D280,'Overall Individual'!$B$2:$J$195,9,FALSE)),0,VLOOKUP($D280,'Overall Individual'!$B$2:$J$195,9,FALSE))</f>
        <v>0</v>
      </c>
      <c r="S280" s="177"/>
      <c r="T280" s="128">
        <f>IF(ISNA(VLOOKUP($D280,'Overall Individual'!$B$2:$K$195,10,FALSE)),0,VLOOKUP($D280,'Overall Individual'!$B$2:$K$195,10,FALSE))</f>
        <v>0</v>
      </c>
      <c r="U280" s="177"/>
      <c r="V280" s="124">
        <f>IF(ISNA(VLOOKUP($D280,'Overall Individual'!$B$2:$L$195,11,FALSE)),0,VLOOKUP($D280,'Overall Individual'!$B$2:$L$195,11,FALSE))</f>
        <v>0</v>
      </c>
      <c r="W280" s="177"/>
      <c r="X280" s="124">
        <f>IF(ISNA(VLOOKUP($D280,'Overall Individual'!$B$2:$M$195,12,FALSE)),0,VLOOKUP($D280,'Overall Individual'!$B$2:$M$195,12,FALSE))</f>
        <v>0</v>
      </c>
      <c r="Y280" s="177"/>
      <c r="Z280" s="124">
        <f>IF(ISNA(VLOOKUP($D280,'Overall Individual'!$B$2:$N$195,13,FALSE)),0,VLOOKUP($D280,'Overall Individual'!$B$2:$N$195,13,FALSE))</f>
        <v>0</v>
      </c>
      <c r="AA280" s="177"/>
      <c r="AC280" s="123"/>
      <c r="AD280" s="123"/>
      <c r="AE280" s="123"/>
    </row>
    <row r="281" spans="1:31" ht="12.75" customHeight="1" thickBot="1">
      <c r="A281" s="173"/>
      <c r="B281" s="181"/>
      <c r="C281" s="181"/>
      <c r="D281" s="144" t="s">
        <v>149</v>
      </c>
      <c r="E281" s="118">
        <f>VLOOKUP(D281,Runners!A$1:B$158,2,FALSE)</f>
        <v>200000</v>
      </c>
      <c r="F281" s="184"/>
      <c r="G281" s="187"/>
      <c r="H281" s="135">
        <f>IF(ISNA(VLOOKUP($D281,'Overall Individual'!$B$2:$J$195,4,FALSE)),0,VLOOKUP($D281,'Overall Individual'!$B$2:$J$195,4,FALSE))</f>
        <v>0</v>
      </c>
      <c r="I281" s="178"/>
      <c r="J281" s="131">
        <f>IF(ISNA(VLOOKUP($D281,'Overall Individual'!$B$2:$J$195,5,FALSE)),0,VLOOKUP($D281,'Overall Individual'!$B$2:$J$195,5,FALSE))</f>
        <v>0</v>
      </c>
      <c r="K281" s="178"/>
      <c r="L281" s="131">
        <f>IF(ISNA(VLOOKUP($D281,'Overall Individual'!$B$2:$J$195,6,FALSE)),0,VLOOKUP($D281,'Overall Individual'!$B$2:$J$195,6,FALSE))</f>
        <v>0</v>
      </c>
      <c r="M281" s="178"/>
      <c r="N281" s="132">
        <f>IF(ISNA(VLOOKUP($D281,'Overall Individual'!$B$2:$J$195,7,FALSE)),0,VLOOKUP($D281,'Overall Individual'!$B$2:$J$195,7,FALSE))</f>
        <v>0</v>
      </c>
      <c r="O281" s="190"/>
      <c r="P281" s="133">
        <f>IF(ISNA(VLOOKUP($D281,'Overall Individual'!$B$2:$J$195,8,FALSE)),0,VLOOKUP($D281,'Overall Individual'!$B$2:$J$195,8,FALSE))</f>
        <v>0</v>
      </c>
      <c r="Q281" s="178"/>
      <c r="R281" s="134">
        <f>IF(ISNA(VLOOKUP($D281,'Overall Individual'!$B$2:$J$195,9,FALSE)),0,VLOOKUP($D281,'Overall Individual'!$B$2:$J$195,9,FALSE))</f>
        <v>0</v>
      </c>
      <c r="S281" s="178"/>
      <c r="T281" s="135">
        <f>IF(ISNA(VLOOKUP($D281,'Overall Individual'!$B$2:$K$195,10,FALSE)),0,VLOOKUP($D281,'Overall Individual'!$B$2:$K$195,10,FALSE))</f>
        <v>0</v>
      </c>
      <c r="U281" s="178"/>
      <c r="V281" s="131">
        <f>IF(ISNA(VLOOKUP($D281,'Overall Individual'!$B$2:$L$195,11,FALSE)),0,VLOOKUP($D281,'Overall Individual'!$B$2:$L$195,11,FALSE))</f>
        <v>0</v>
      </c>
      <c r="W281" s="178"/>
      <c r="X281" s="131">
        <f>IF(ISNA(VLOOKUP($D281,'Overall Individual'!$B$2:$M$195,12,FALSE)),0,VLOOKUP($D281,'Overall Individual'!$B$2:$M$195,12,FALSE))</f>
        <v>0</v>
      </c>
      <c r="Y281" s="178"/>
      <c r="Z281" s="131">
        <f>IF(ISNA(VLOOKUP($D281,'Overall Individual'!$B$2:$N$195,13,FALSE)),0,VLOOKUP($D281,'Overall Individual'!$B$2:$N$195,13,FALSE))</f>
        <v>0</v>
      </c>
      <c r="AA281" s="178"/>
      <c r="AC281" s="123"/>
      <c r="AD281" s="123"/>
      <c r="AE281" s="123"/>
    </row>
    <row r="282" spans="1:31" ht="12.75" customHeight="1" thickTop="1">
      <c r="A282" s="173">
        <v>57</v>
      </c>
      <c r="B282" s="179" t="s">
        <v>277</v>
      </c>
      <c r="C282" s="179" t="s">
        <v>108</v>
      </c>
      <c r="D282" s="143" t="s">
        <v>195</v>
      </c>
      <c r="E282" s="118">
        <f>VLOOKUP(D282,Runners!A$1:B$158,2,FALSE)</f>
        <v>140000</v>
      </c>
      <c r="F282" s="182">
        <f>SUM(E282:E286)</f>
        <v>995000</v>
      </c>
      <c r="G282" s="185">
        <v>3</v>
      </c>
      <c r="H282" s="121">
        <f>IF(ISNA(VLOOKUP($D282,'Overall Individual'!$B$2:$J$195,4,FALSE)),0,VLOOKUP($D282,'Overall Individual'!$B$2:$J$195,4,FALSE))</f>
        <v>0</v>
      </c>
      <c r="I282" s="176">
        <f>SUM(H282:H286)</f>
        <v>359</v>
      </c>
      <c r="J282" s="120">
        <f>IF(ISNA(VLOOKUP($D282,'Overall Individual'!$B$2:$J$195,5,FALSE)),0,VLOOKUP($D282,'Overall Individual'!$B$2:$J$195,5,FALSE))</f>
        <v>0</v>
      </c>
      <c r="K282" s="176">
        <f>SUM(J282:J286)</f>
        <v>0</v>
      </c>
      <c r="L282" s="120">
        <f>IF(ISNA(VLOOKUP($D282,'Overall Individual'!$B$2:$J$195,6,FALSE)),0,VLOOKUP($D282,'Overall Individual'!$B$2:$J$195,6,FALSE))</f>
        <v>0</v>
      </c>
      <c r="M282" s="176">
        <f>SUM(L282:L286)</f>
        <v>0</v>
      </c>
      <c r="N282" s="137">
        <f>IF(ISNA(VLOOKUP($D282,'Overall Individual'!$B$2:$J$195,7,FALSE)),0,VLOOKUP($D282,'Overall Individual'!$B$2:$J$195,7,FALSE))</f>
        <v>0</v>
      </c>
      <c r="O282" s="188">
        <f>SUM(N282:N286)</f>
        <v>0</v>
      </c>
      <c r="P282" s="120">
        <f>IF(ISNA(VLOOKUP($D282,'Overall Individual'!$B$2:$J$195,8,FALSE)),0,VLOOKUP($D282,'Overall Individual'!$B$2:$J$195,8,FALSE))</f>
        <v>0</v>
      </c>
      <c r="Q282" s="176">
        <f>SUM(P282:P286)</f>
        <v>0</v>
      </c>
      <c r="R282" s="119">
        <f>IF(ISNA(VLOOKUP($D282,'Overall Individual'!$B$2:$J$195,9,FALSE)),0,VLOOKUP($D282,'Overall Individual'!$B$2:$J$195,9,FALSE))</f>
        <v>0</v>
      </c>
      <c r="S282" s="176">
        <f>SUM(R282:R286)</f>
        <v>0</v>
      </c>
      <c r="T282" s="121">
        <f>IF(ISNA(VLOOKUP($D282,'Overall Individual'!$B$2:$K$195,10,FALSE)),0,VLOOKUP($D282,'Overall Individual'!$B$2:$K$195,10,FALSE))</f>
        <v>0</v>
      </c>
      <c r="U282" s="176">
        <f>SUM(T282:T286)</f>
        <v>0</v>
      </c>
      <c r="V282" s="120">
        <f>IF(ISNA(VLOOKUP($D282,'Overall Individual'!$B$2:$L$195,11,FALSE)),0,VLOOKUP($D282,'Overall Individual'!$B$2:$L$195,11,FALSE))</f>
        <v>0</v>
      </c>
      <c r="W282" s="176">
        <f>SUM(V282:V286)</f>
        <v>0</v>
      </c>
      <c r="X282" s="120">
        <f>IF(ISNA(VLOOKUP($D282,'Overall Individual'!$B$2:$M$195,12,FALSE)),0,VLOOKUP($D282,'Overall Individual'!$B$2:$M$195,12,FALSE))</f>
        <v>0</v>
      </c>
      <c r="Y282" s="176">
        <f>SUM(X282:X286)</f>
        <v>0</v>
      </c>
      <c r="Z282" s="120">
        <f>IF(ISNA(VLOOKUP($D282,'Overall Individual'!$B$2:$N$195,13,FALSE)),0,VLOOKUP($D282,'Overall Individual'!$B$2:$N$195,13,FALSE))</f>
        <v>0</v>
      </c>
      <c r="AA282" s="176">
        <f>SUM(Z282:Z286)</f>
        <v>0</v>
      </c>
      <c r="AC282" s="123"/>
      <c r="AD282" s="123"/>
      <c r="AE282" s="123"/>
    </row>
    <row r="283" spans="1:31" ht="12.75" customHeight="1">
      <c r="A283" s="173"/>
      <c r="B283" s="180"/>
      <c r="C283" s="180"/>
      <c r="D283" s="143" t="s">
        <v>163</v>
      </c>
      <c r="E283" s="118">
        <f>VLOOKUP(D283,Runners!A$1:B$158,2,FALSE)</f>
        <v>150000</v>
      </c>
      <c r="F283" s="183"/>
      <c r="G283" s="186"/>
      <c r="H283" s="128">
        <f>IF(ISNA(VLOOKUP($D283,'Overall Individual'!$B$2:$J$195,4,FALSE)),0,VLOOKUP($D283,'Overall Individual'!$B$2:$J$195,4,FALSE))</f>
        <v>88</v>
      </c>
      <c r="I283" s="177"/>
      <c r="J283" s="124">
        <f>IF(ISNA(VLOOKUP($D283,'Overall Individual'!$B$2:$J$195,5,FALSE)),0,VLOOKUP($D283,'Overall Individual'!$B$2:$J$195,5,FALSE))</f>
        <v>0</v>
      </c>
      <c r="K283" s="177"/>
      <c r="L283" s="124">
        <f>IF(ISNA(VLOOKUP($D283,'Overall Individual'!$B$2:$J$195,6,FALSE)),0,VLOOKUP($D283,'Overall Individual'!$B$2:$J$195,6,FALSE))</f>
        <v>0</v>
      </c>
      <c r="M283" s="177"/>
      <c r="N283" s="125">
        <f>IF(ISNA(VLOOKUP($D283,'Overall Individual'!$B$2:$J$195,7,FALSE)),0,VLOOKUP($D283,'Overall Individual'!$B$2:$J$195,7,FALSE))</f>
        <v>0</v>
      </c>
      <c r="O283" s="189"/>
      <c r="P283" s="126">
        <f>IF(ISNA(VLOOKUP($D283,'Overall Individual'!$B$2:$J$195,8,FALSE)),0,VLOOKUP($D283,'Overall Individual'!$B$2:$J$195,8,FALSE))</f>
        <v>0</v>
      </c>
      <c r="Q283" s="177"/>
      <c r="R283" s="127">
        <f>IF(ISNA(VLOOKUP($D283,'Overall Individual'!$B$2:$J$195,9,FALSE)),0,VLOOKUP($D283,'Overall Individual'!$B$2:$J$195,9,FALSE))</f>
        <v>0</v>
      </c>
      <c r="S283" s="177"/>
      <c r="T283" s="128">
        <f>IF(ISNA(VLOOKUP($D283,'Overall Individual'!$B$2:$K$195,10,FALSE)),0,VLOOKUP($D283,'Overall Individual'!$B$2:$K$195,10,FALSE))</f>
        <v>0</v>
      </c>
      <c r="U283" s="177"/>
      <c r="V283" s="124">
        <f>IF(ISNA(VLOOKUP($D283,'Overall Individual'!$B$2:$L$195,11,FALSE)),0,VLOOKUP($D283,'Overall Individual'!$B$2:$L$195,11,FALSE))</f>
        <v>0</v>
      </c>
      <c r="W283" s="177"/>
      <c r="X283" s="124">
        <f>IF(ISNA(VLOOKUP($D283,'Overall Individual'!$B$2:$M$195,12,FALSE)),0,VLOOKUP($D283,'Overall Individual'!$B$2:$M$195,12,FALSE))</f>
        <v>0</v>
      </c>
      <c r="Y283" s="177"/>
      <c r="Z283" s="124">
        <f>IF(ISNA(VLOOKUP($D283,'Overall Individual'!$B$2:$N$195,13,FALSE)),0,VLOOKUP($D283,'Overall Individual'!$B$2:$N$195,13,FALSE))</f>
        <v>0</v>
      </c>
      <c r="AA283" s="177"/>
      <c r="AC283" s="123"/>
      <c r="AD283" s="123"/>
      <c r="AE283" s="123"/>
    </row>
    <row r="284" spans="1:31" ht="12.75" customHeight="1">
      <c r="A284" s="173"/>
      <c r="B284" s="180"/>
      <c r="C284" s="180"/>
      <c r="D284" s="143" t="s">
        <v>103</v>
      </c>
      <c r="E284" s="118">
        <f>VLOOKUP(D284,Runners!A$1:B$158,2,FALSE)</f>
        <v>215000</v>
      </c>
      <c r="F284" s="183"/>
      <c r="G284" s="186"/>
      <c r="H284" s="128">
        <f>IF(ISNA(VLOOKUP($D284,'Overall Individual'!$B$2:$J$195,4,FALSE)),0,VLOOKUP($D284,'Overall Individual'!$B$2:$J$195,4,FALSE))</f>
        <v>86</v>
      </c>
      <c r="I284" s="177"/>
      <c r="J284" s="124">
        <f>IF(ISNA(VLOOKUP($D284,'Overall Individual'!$B$2:$J$195,5,FALSE)),0,VLOOKUP($D284,'Overall Individual'!$B$2:$J$195,5,FALSE))</f>
        <v>0</v>
      </c>
      <c r="K284" s="177"/>
      <c r="L284" s="124">
        <f>IF(ISNA(VLOOKUP($D284,'Overall Individual'!$B$2:$J$195,6,FALSE)),0,VLOOKUP($D284,'Overall Individual'!$B$2:$J$195,6,FALSE))</f>
        <v>0</v>
      </c>
      <c r="M284" s="177"/>
      <c r="N284" s="125">
        <f>IF(ISNA(VLOOKUP($D284,'Overall Individual'!$B$2:$J$195,7,FALSE)),0,VLOOKUP($D284,'Overall Individual'!$B$2:$J$195,7,FALSE))</f>
        <v>0</v>
      </c>
      <c r="O284" s="189"/>
      <c r="P284" s="126">
        <f>IF(ISNA(VLOOKUP($D284,'Overall Individual'!$B$2:$J$195,8,FALSE)),0,VLOOKUP($D284,'Overall Individual'!$B$2:$J$195,8,FALSE))</f>
        <v>0</v>
      </c>
      <c r="Q284" s="177"/>
      <c r="R284" s="127">
        <f>IF(ISNA(VLOOKUP($D284,'Overall Individual'!$B$2:$J$195,9,FALSE)),0,VLOOKUP($D284,'Overall Individual'!$B$2:$J$195,9,FALSE))</f>
        <v>0</v>
      </c>
      <c r="S284" s="177"/>
      <c r="T284" s="128">
        <f>IF(ISNA(VLOOKUP($D284,'Overall Individual'!$B$2:$K$195,10,FALSE)),0,VLOOKUP($D284,'Overall Individual'!$B$2:$K$195,10,FALSE))</f>
        <v>0</v>
      </c>
      <c r="U284" s="177"/>
      <c r="V284" s="124">
        <f>IF(ISNA(VLOOKUP($D284,'Overall Individual'!$B$2:$L$195,11,FALSE)),0,VLOOKUP($D284,'Overall Individual'!$B$2:$L$195,11,FALSE))</f>
        <v>0</v>
      </c>
      <c r="W284" s="177"/>
      <c r="X284" s="124">
        <f>IF(ISNA(VLOOKUP($D284,'Overall Individual'!$B$2:$M$195,12,FALSE)),0,VLOOKUP($D284,'Overall Individual'!$B$2:$M$195,12,FALSE))</f>
        <v>0</v>
      </c>
      <c r="Y284" s="177"/>
      <c r="Z284" s="124">
        <f>IF(ISNA(VLOOKUP($D284,'Overall Individual'!$B$2:$N$195,13,FALSE)),0,VLOOKUP($D284,'Overall Individual'!$B$2:$N$195,13,FALSE))</f>
        <v>0</v>
      </c>
      <c r="AA284" s="177"/>
      <c r="AC284" s="123"/>
      <c r="AD284" s="123"/>
      <c r="AE284" s="123"/>
    </row>
    <row r="285" spans="1:31" ht="12.75" customHeight="1">
      <c r="A285" s="173"/>
      <c r="B285" s="180"/>
      <c r="C285" s="180"/>
      <c r="D285" s="143" t="s">
        <v>6</v>
      </c>
      <c r="E285" s="118">
        <f>VLOOKUP(D285,Runners!A$1:B$158,2,FALSE)</f>
        <v>240000</v>
      </c>
      <c r="F285" s="183"/>
      <c r="G285" s="186"/>
      <c r="H285" s="128">
        <f>IF(ISNA(VLOOKUP($D285,'Overall Individual'!$B$2:$J$195,4,FALSE)),0,VLOOKUP($D285,'Overall Individual'!$B$2:$J$195,4,FALSE))</f>
        <v>87</v>
      </c>
      <c r="I285" s="177"/>
      <c r="J285" s="124">
        <f>IF(ISNA(VLOOKUP($D285,'Overall Individual'!$B$2:$J$195,5,FALSE)),0,VLOOKUP($D285,'Overall Individual'!$B$2:$J$195,5,FALSE))</f>
        <v>0</v>
      </c>
      <c r="K285" s="177"/>
      <c r="L285" s="124">
        <f>IF(ISNA(VLOOKUP($D285,'Overall Individual'!$B$2:$J$195,6,FALSE)),0,VLOOKUP($D285,'Overall Individual'!$B$2:$J$195,6,FALSE))</f>
        <v>0</v>
      </c>
      <c r="M285" s="177"/>
      <c r="N285" s="125">
        <f>IF(ISNA(VLOOKUP($D285,'Overall Individual'!$B$2:$J$195,7,FALSE)),0,VLOOKUP($D285,'Overall Individual'!$B$2:$J$195,7,FALSE))</f>
        <v>0</v>
      </c>
      <c r="O285" s="189"/>
      <c r="P285" s="126">
        <f>IF(ISNA(VLOOKUP($D285,'Overall Individual'!$B$2:$J$195,8,FALSE)),0,VLOOKUP($D285,'Overall Individual'!$B$2:$J$195,8,FALSE))</f>
        <v>0</v>
      </c>
      <c r="Q285" s="177"/>
      <c r="R285" s="127">
        <f>IF(ISNA(VLOOKUP($D285,'Overall Individual'!$B$2:$J$195,9,FALSE)),0,VLOOKUP($D285,'Overall Individual'!$B$2:$J$195,9,FALSE))</f>
        <v>0</v>
      </c>
      <c r="S285" s="177"/>
      <c r="T285" s="128">
        <f>IF(ISNA(VLOOKUP($D285,'Overall Individual'!$B$2:$K$195,10,FALSE)),0,VLOOKUP($D285,'Overall Individual'!$B$2:$K$195,10,FALSE))</f>
        <v>0</v>
      </c>
      <c r="U285" s="177"/>
      <c r="V285" s="124">
        <f>IF(ISNA(VLOOKUP($D285,'Overall Individual'!$B$2:$L$195,11,FALSE)),0,VLOOKUP($D285,'Overall Individual'!$B$2:$L$195,11,FALSE))</f>
        <v>0</v>
      </c>
      <c r="W285" s="177"/>
      <c r="X285" s="124">
        <f>IF(ISNA(VLOOKUP($D285,'Overall Individual'!$B$2:$M$195,12,FALSE)),0,VLOOKUP($D285,'Overall Individual'!$B$2:$M$195,12,FALSE))</f>
        <v>0</v>
      </c>
      <c r="Y285" s="177"/>
      <c r="Z285" s="124">
        <f>IF(ISNA(VLOOKUP($D285,'Overall Individual'!$B$2:$N$195,13,FALSE)),0,VLOOKUP($D285,'Overall Individual'!$B$2:$N$195,13,FALSE))</f>
        <v>0</v>
      </c>
      <c r="AA285" s="177"/>
      <c r="AC285" s="123"/>
      <c r="AD285" s="123"/>
      <c r="AE285" s="123"/>
    </row>
    <row r="286" spans="1:31" ht="12.75" customHeight="1" thickBot="1">
      <c r="A286" s="173"/>
      <c r="B286" s="181"/>
      <c r="C286" s="181"/>
      <c r="D286" s="144" t="s">
        <v>4</v>
      </c>
      <c r="E286" s="118">
        <f>VLOOKUP(D286,Runners!A$1:B$158,2,FALSE)</f>
        <v>250000</v>
      </c>
      <c r="F286" s="184"/>
      <c r="G286" s="187"/>
      <c r="H286" s="135">
        <f>IF(ISNA(VLOOKUP($D286,'Overall Individual'!$B$2:$J$195,4,FALSE)),0,VLOOKUP($D286,'Overall Individual'!$B$2:$J$195,4,FALSE))</f>
        <v>98</v>
      </c>
      <c r="I286" s="178"/>
      <c r="J286" s="131">
        <f>IF(ISNA(VLOOKUP($D286,'Overall Individual'!$B$2:$J$195,5,FALSE)),0,VLOOKUP($D286,'Overall Individual'!$B$2:$J$195,5,FALSE))</f>
        <v>0</v>
      </c>
      <c r="K286" s="178"/>
      <c r="L286" s="131">
        <f>IF(ISNA(VLOOKUP($D286,'Overall Individual'!$B$2:$J$195,6,FALSE)),0,VLOOKUP($D286,'Overall Individual'!$B$2:$J$195,6,FALSE))</f>
        <v>0</v>
      </c>
      <c r="M286" s="178"/>
      <c r="N286" s="132">
        <f>IF(ISNA(VLOOKUP($D286,'Overall Individual'!$B$2:$J$195,7,FALSE)),0,VLOOKUP($D286,'Overall Individual'!$B$2:$J$195,7,FALSE))</f>
        <v>0</v>
      </c>
      <c r="O286" s="190"/>
      <c r="P286" s="133">
        <f>IF(ISNA(VLOOKUP($D286,'Overall Individual'!$B$2:$J$195,8,FALSE)),0,VLOOKUP($D286,'Overall Individual'!$B$2:$J$195,8,FALSE))</f>
        <v>0</v>
      </c>
      <c r="Q286" s="178"/>
      <c r="R286" s="134">
        <f>IF(ISNA(VLOOKUP($D286,'Overall Individual'!$B$2:$J$195,9,FALSE)),0,VLOOKUP($D286,'Overall Individual'!$B$2:$J$195,9,FALSE))</f>
        <v>0</v>
      </c>
      <c r="S286" s="178"/>
      <c r="T286" s="135">
        <f>IF(ISNA(VLOOKUP($D286,'Overall Individual'!$B$2:$K$195,10,FALSE)),0,VLOOKUP($D286,'Overall Individual'!$B$2:$K$195,10,FALSE))</f>
        <v>0</v>
      </c>
      <c r="U286" s="178"/>
      <c r="V286" s="131">
        <f>IF(ISNA(VLOOKUP($D286,'Overall Individual'!$B$2:$L$195,11,FALSE)),0,VLOOKUP($D286,'Overall Individual'!$B$2:$L$195,11,FALSE))</f>
        <v>0</v>
      </c>
      <c r="W286" s="178"/>
      <c r="X286" s="131">
        <f>IF(ISNA(VLOOKUP($D286,'Overall Individual'!$B$2:$M$195,12,FALSE)),0,VLOOKUP($D286,'Overall Individual'!$B$2:$M$195,12,FALSE))</f>
        <v>0</v>
      </c>
      <c r="Y286" s="178"/>
      <c r="Z286" s="131">
        <f>IF(ISNA(VLOOKUP($D286,'Overall Individual'!$B$2:$N$195,13,FALSE)),0,VLOOKUP($D286,'Overall Individual'!$B$2:$N$195,13,FALSE))</f>
        <v>0</v>
      </c>
      <c r="AA286" s="178"/>
      <c r="AC286" s="123"/>
      <c r="AD286" s="123"/>
      <c r="AE286" s="123"/>
    </row>
    <row r="287" spans="1:31" ht="12.75" customHeight="1" thickTop="1">
      <c r="A287" s="173">
        <v>58</v>
      </c>
      <c r="B287" s="179" t="s">
        <v>278</v>
      </c>
      <c r="C287" s="179" t="s">
        <v>97</v>
      </c>
      <c r="D287" s="143" t="s">
        <v>12</v>
      </c>
      <c r="E287" s="118">
        <f>VLOOKUP(D287,Runners!A$1:B$158,2,FALSE)</f>
        <v>250000</v>
      </c>
      <c r="F287" s="182">
        <f>SUM(E287:E291)</f>
        <v>990000</v>
      </c>
      <c r="G287" s="185">
        <v>3</v>
      </c>
      <c r="H287" s="121">
        <f>IF(ISNA(VLOOKUP($D287,'Overall Individual'!$B$2:$J$195,4,FALSE)),0,VLOOKUP($D287,'Overall Individual'!$B$2:$J$195,4,FALSE))</f>
        <v>97</v>
      </c>
      <c r="I287" s="176">
        <f>SUM(H287:H291)</f>
        <v>305</v>
      </c>
      <c r="J287" s="120">
        <f>IF(ISNA(VLOOKUP($D287,'Overall Individual'!$B$2:$J$195,5,FALSE)),0,VLOOKUP($D287,'Overall Individual'!$B$2:$J$195,5,FALSE))</f>
        <v>0</v>
      </c>
      <c r="K287" s="176">
        <f>SUM(J287:J291)</f>
        <v>0</v>
      </c>
      <c r="L287" s="120">
        <f>IF(ISNA(VLOOKUP($D287,'Overall Individual'!$B$2:$J$195,6,FALSE)),0,VLOOKUP($D287,'Overall Individual'!$B$2:$J$195,6,FALSE))</f>
        <v>0</v>
      </c>
      <c r="M287" s="176">
        <f>SUM(L287:L291)</f>
        <v>0</v>
      </c>
      <c r="N287" s="137">
        <f>IF(ISNA(VLOOKUP($D287,'Overall Individual'!$B$2:$J$195,7,FALSE)),0,VLOOKUP($D287,'Overall Individual'!$B$2:$J$195,7,FALSE))</f>
        <v>0</v>
      </c>
      <c r="O287" s="188">
        <f>SUM(N287:N291)</f>
        <v>0</v>
      </c>
      <c r="P287" s="120">
        <f>IF(ISNA(VLOOKUP($D287,'Overall Individual'!$B$2:$J$195,8,FALSE)),0,VLOOKUP($D287,'Overall Individual'!$B$2:$J$195,8,FALSE))</f>
        <v>0</v>
      </c>
      <c r="Q287" s="176">
        <f>SUM(P287:P291)</f>
        <v>0</v>
      </c>
      <c r="R287" s="119">
        <f>IF(ISNA(VLOOKUP($D287,'Overall Individual'!$B$2:$J$195,9,FALSE)),0,VLOOKUP($D287,'Overall Individual'!$B$2:$J$195,9,FALSE))</f>
        <v>0</v>
      </c>
      <c r="S287" s="176">
        <f>SUM(R287:R291)</f>
        <v>0</v>
      </c>
      <c r="T287" s="121">
        <f>IF(ISNA(VLOOKUP($D287,'Overall Individual'!$B$2:$K$195,10,FALSE)),0,VLOOKUP($D287,'Overall Individual'!$B$2:$K$195,10,FALSE))</f>
        <v>0</v>
      </c>
      <c r="U287" s="176">
        <f>SUM(T287:T291)</f>
        <v>0</v>
      </c>
      <c r="V287" s="120">
        <f>IF(ISNA(VLOOKUP($D287,'Overall Individual'!$B$2:$L$195,11,FALSE)),0,VLOOKUP($D287,'Overall Individual'!$B$2:$L$195,11,FALSE))</f>
        <v>0</v>
      </c>
      <c r="W287" s="176">
        <f>SUM(V287:V291)</f>
        <v>0</v>
      </c>
      <c r="X287" s="120">
        <f>IF(ISNA(VLOOKUP($D287,'Overall Individual'!$B$2:$M$195,12,FALSE)),0,VLOOKUP($D287,'Overall Individual'!$B$2:$M$195,12,FALSE))</f>
        <v>0</v>
      </c>
      <c r="Y287" s="176">
        <f>SUM(X287:X291)</f>
        <v>0</v>
      </c>
      <c r="Z287" s="120">
        <f>IF(ISNA(VLOOKUP($D287,'Overall Individual'!$B$2:$N$195,13,FALSE)),0,VLOOKUP($D287,'Overall Individual'!$B$2:$N$195,13,FALSE))</f>
        <v>0</v>
      </c>
      <c r="AA287" s="176">
        <f>SUM(Z287:Z291)</f>
        <v>0</v>
      </c>
      <c r="AC287" s="123"/>
      <c r="AD287" s="123"/>
      <c r="AE287" s="123"/>
    </row>
    <row r="288" spans="1:31" ht="12.75" customHeight="1">
      <c r="A288" s="173"/>
      <c r="B288" s="180"/>
      <c r="C288" s="180"/>
      <c r="D288" s="143" t="s">
        <v>187</v>
      </c>
      <c r="E288" s="118">
        <f>VLOOKUP(D288,Runners!A$1:B$158,2,FALSE)</f>
        <v>180000</v>
      </c>
      <c r="F288" s="183"/>
      <c r="G288" s="186"/>
      <c r="H288" s="128">
        <f>IF(ISNA(VLOOKUP($D288,'Overall Individual'!$B$2:$J$195,4,FALSE)),0,VLOOKUP($D288,'Overall Individual'!$B$2:$J$195,4,FALSE))</f>
        <v>43</v>
      </c>
      <c r="I288" s="177"/>
      <c r="J288" s="124">
        <f>IF(ISNA(VLOOKUP($D288,'Overall Individual'!$B$2:$J$195,5,FALSE)),0,VLOOKUP($D288,'Overall Individual'!$B$2:$J$195,5,FALSE))</f>
        <v>0</v>
      </c>
      <c r="K288" s="177"/>
      <c r="L288" s="124">
        <f>IF(ISNA(VLOOKUP($D288,'Overall Individual'!$B$2:$J$195,6,FALSE)),0,VLOOKUP($D288,'Overall Individual'!$B$2:$J$195,6,FALSE))</f>
        <v>0</v>
      </c>
      <c r="M288" s="177"/>
      <c r="N288" s="125">
        <f>IF(ISNA(VLOOKUP($D288,'Overall Individual'!$B$2:$J$195,7,FALSE)),0,VLOOKUP($D288,'Overall Individual'!$B$2:$J$195,7,FALSE))</f>
        <v>0</v>
      </c>
      <c r="O288" s="189"/>
      <c r="P288" s="126">
        <f>IF(ISNA(VLOOKUP($D288,'Overall Individual'!$B$2:$J$195,8,FALSE)),0,VLOOKUP($D288,'Overall Individual'!$B$2:$J$195,8,FALSE))</f>
        <v>0</v>
      </c>
      <c r="Q288" s="177"/>
      <c r="R288" s="127">
        <f>IF(ISNA(VLOOKUP($D288,'Overall Individual'!$B$2:$J$195,9,FALSE)),0,VLOOKUP($D288,'Overall Individual'!$B$2:$J$195,9,FALSE))</f>
        <v>0</v>
      </c>
      <c r="S288" s="177"/>
      <c r="T288" s="128">
        <f>IF(ISNA(VLOOKUP($D288,'Overall Individual'!$B$2:$K$195,10,FALSE)),0,VLOOKUP($D288,'Overall Individual'!$B$2:$K$195,10,FALSE))</f>
        <v>0</v>
      </c>
      <c r="U288" s="177"/>
      <c r="V288" s="124">
        <f>IF(ISNA(VLOOKUP($D288,'Overall Individual'!$B$2:$L$195,11,FALSE)),0,VLOOKUP($D288,'Overall Individual'!$B$2:$L$195,11,FALSE))</f>
        <v>0</v>
      </c>
      <c r="W288" s="177"/>
      <c r="X288" s="124">
        <f>IF(ISNA(VLOOKUP($D288,'Overall Individual'!$B$2:$M$195,12,FALSE)),0,VLOOKUP($D288,'Overall Individual'!$B$2:$M$195,12,FALSE))</f>
        <v>0</v>
      </c>
      <c r="Y288" s="177"/>
      <c r="Z288" s="124">
        <f>IF(ISNA(VLOOKUP($D288,'Overall Individual'!$B$2:$N$195,13,FALSE)),0,VLOOKUP($D288,'Overall Individual'!$B$2:$N$195,13,FALSE))</f>
        <v>0</v>
      </c>
      <c r="AA288" s="177"/>
      <c r="AC288" s="123"/>
      <c r="AD288" s="123"/>
      <c r="AE288" s="123"/>
    </row>
    <row r="289" spans="1:31" ht="12.75" customHeight="1">
      <c r="A289" s="173"/>
      <c r="B289" s="180"/>
      <c r="C289" s="180"/>
      <c r="D289" s="143" t="s">
        <v>195</v>
      </c>
      <c r="E289" s="118">
        <f>VLOOKUP(D289,Runners!A$1:B$158,2,FALSE)</f>
        <v>140000</v>
      </c>
      <c r="F289" s="183"/>
      <c r="G289" s="186"/>
      <c r="H289" s="128">
        <f>IF(ISNA(VLOOKUP($D289,'Overall Individual'!$B$2:$J$195,4,FALSE)),0,VLOOKUP($D289,'Overall Individual'!$B$2:$J$195,4,FALSE))</f>
        <v>0</v>
      </c>
      <c r="I289" s="177"/>
      <c r="J289" s="124">
        <f>IF(ISNA(VLOOKUP($D289,'Overall Individual'!$B$2:$J$195,5,FALSE)),0,VLOOKUP($D289,'Overall Individual'!$B$2:$J$195,5,FALSE))</f>
        <v>0</v>
      </c>
      <c r="K289" s="177"/>
      <c r="L289" s="124">
        <f>IF(ISNA(VLOOKUP($D289,'Overall Individual'!$B$2:$J$195,6,FALSE)),0,VLOOKUP($D289,'Overall Individual'!$B$2:$J$195,6,FALSE))</f>
        <v>0</v>
      </c>
      <c r="M289" s="177"/>
      <c r="N289" s="125">
        <f>IF(ISNA(VLOOKUP($D289,'Overall Individual'!$B$2:$J$195,7,FALSE)),0,VLOOKUP($D289,'Overall Individual'!$B$2:$J$195,7,FALSE))</f>
        <v>0</v>
      </c>
      <c r="O289" s="189"/>
      <c r="P289" s="126">
        <f>IF(ISNA(VLOOKUP($D289,'Overall Individual'!$B$2:$J$195,8,FALSE)),0,VLOOKUP($D289,'Overall Individual'!$B$2:$J$195,8,FALSE))</f>
        <v>0</v>
      </c>
      <c r="Q289" s="177"/>
      <c r="R289" s="127">
        <f>IF(ISNA(VLOOKUP($D289,'Overall Individual'!$B$2:$J$195,9,FALSE)),0,VLOOKUP($D289,'Overall Individual'!$B$2:$J$195,9,FALSE))</f>
        <v>0</v>
      </c>
      <c r="S289" s="177"/>
      <c r="T289" s="128">
        <f>IF(ISNA(VLOOKUP($D289,'Overall Individual'!$B$2:$K$195,10,FALSE)),0,VLOOKUP($D289,'Overall Individual'!$B$2:$K$195,10,FALSE))</f>
        <v>0</v>
      </c>
      <c r="U289" s="177"/>
      <c r="V289" s="124">
        <f>IF(ISNA(VLOOKUP($D289,'Overall Individual'!$B$2:$L$195,11,FALSE)),0,VLOOKUP($D289,'Overall Individual'!$B$2:$L$195,11,FALSE))</f>
        <v>0</v>
      </c>
      <c r="W289" s="177"/>
      <c r="X289" s="124">
        <f>IF(ISNA(VLOOKUP($D289,'Overall Individual'!$B$2:$M$195,12,FALSE)),0,VLOOKUP($D289,'Overall Individual'!$B$2:$M$195,12,FALSE))</f>
        <v>0</v>
      </c>
      <c r="Y289" s="177"/>
      <c r="Z289" s="124">
        <f>IF(ISNA(VLOOKUP($D289,'Overall Individual'!$B$2:$N$195,13,FALSE)),0,VLOOKUP($D289,'Overall Individual'!$B$2:$N$195,13,FALSE))</f>
        <v>0</v>
      </c>
      <c r="AA289" s="177"/>
      <c r="AC289" s="123"/>
      <c r="AD289" s="123"/>
      <c r="AE289" s="123"/>
    </row>
    <row r="290" spans="1:31" ht="12.75" customHeight="1">
      <c r="A290" s="173"/>
      <c r="B290" s="180"/>
      <c r="C290" s="180"/>
      <c r="D290" s="143" t="s">
        <v>190</v>
      </c>
      <c r="E290" s="118">
        <f>VLOOKUP(D290,Runners!A$1:B$158,2,FALSE)</f>
        <v>170000</v>
      </c>
      <c r="F290" s="183"/>
      <c r="G290" s="186"/>
      <c r="H290" s="128">
        <f>IF(ISNA(VLOOKUP($D290,'Overall Individual'!$B$2:$J$195,4,FALSE)),0,VLOOKUP($D290,'Overall Individual'!$B$2:$J$195,4,FALSE))</f>
        <v>67</v>
      </c>
      <c r="I290" s="177"/>
      <c r="J290" s="124">
        <f>IF(ISNA(VLOOKUP($D290,'Overall Individual'!$B$2:$J$195,5,FALSE)),0,VLOOKUP($D290,'Overall Individual'!$B$2:$J$195,5,FALSE))</f>
        <v>0</v>
      </c>
      <c r="K290" s="177"/>
      <c r="L290" s="124">
        <f>IF(ISNA(VLOOKUP($D290,'Overall Individual'!$B$2:$J$195,6,FALSE)),0,VLOOKUP($D290,'Overall Individual'!$B$2:$J$195,6,FALSE))</f>
        <v>0</v>
      </c>
      <c r="M290" s="177"/>
      <c r="N290" s="125">
        <f>IF(ISNA(VLOOKUP($D290,'Overall Individual'!$B$2:$J$195,7,FALSE)),0,VLOOKUP($D290,'Overall Individual'!$B$2:$J$195,7,FALSE))</f>
        <v>0</v>
      </c>
      <c r="O290" s="189"/>
      <c r="P290" s="126">
        <f>IF(ISNA(VLOOKUP($D290,'Overall Individual'!$B$2:$J$195,8,FALSE)),0,VLOOKUP($D290,'Overall Individual'!$B$2:$J$195,8,FALSE))</f>
        <v>0</v>
      </c>
      <c r="Q290" s="177"/>
      <c r="R290" s="127">
        <f>IF(ISNA(VLOOKUP($D290,'Overall Individual'!$B$2:$J$195,9,FALSE)),0,VLOOKUP($D290,'Overall Individual'!$B$2:$J$195,9,FALSE))</f>
        <v>0</v>
      </c>
      <c r="S290" s="177"/>
      <c r="T290" s="128">
        <f>IF(ISNA(VLOOKUP($D290,'Overall Individual'!$B$2:$K$195,10,FALSE)),0,VLOOKUP($D290,'Overall Individual'!$B$2:$K$195,10,FALSE))</f>
        <v>0</v>
      </c>
      <c r="U290" s="177"/>
      <c r="V290" s="124">
        <f>IF(ISNA(VLOOKUP($D290,'Overall Individual'!$B$2:$L$195,11,FALSE)),0,VLOOKUP($D290,'Overall Individual'!$B$2:$L$195,11,FALSE))</f>
        <v>0</v>
      </c>
      <c r="W290" s="177"/>
      <c r="X290" s="124">
        <f>IF(ISNA(VLOOKUP($D290,'Overall Individual'!$B$2:$M$195,12,FALSE)),0,VLOOKUP($D290,'Overall Individual'!$B$2:$M$195,12,FALSE))</f>
        <v>0</v>
      </c>
      <c r="Y290" s="177"/>
      <c r="Z290" s="124">
        <f>IF(ISNA(VLOOKUP($D290,'Overall Individual'!$B$2:$N$195,13,FALSE)),0,VLOOKUP($D290,'Overall Individual'!$B$2:$N$195,13,FALSE))</f>
        <v>0</v>
      </c>
      <c r="AA290" s="177"/>
      <c r="AC290" s="123"/>
      <c r="AD290" s="123"/>
      <c r="AE290" s="123"/>
    </row>
    <row r="291" spans="1:31" ht="12.75" customHeight="1" thickBot="1">
      <c r="A291" s="173"/>
      <c r="B291" s="181"/>
      <c r="C291" s="181"/>
      <c r="D291" s="144" t="s">
        <v>4</v>
      </c>
      <c r="E291" s="118">
        <f>VLOOKUP(D291,Runners!A$1:B$158,2,FALSE)</f>
        <v>250000</v>
      </c>
      <c r="F291" s="184"/>
      <c r="G291" s="187"/>
      <c r="H291" s="135">
        <f>IF(ISNA(VLOOKUP($D291,'Overall Individual'!$B$2:$J$195,4,FALSE)),0,VLOOKUP($D291,'Overall Individual'!$B$2:$J$195,4,FALSE))</f>
        <v>98</v>
      </c>
      <c r="I291" s="178"/>
      <c r="J291" s="131">
        <f>IF(ISNA(VLOOKUP($D291,'Overall Individual'!$B$2:$J$195,5,FALSE)),0,VLOOKUP($D291,'Overall Individual'!$B$2:$J$195,5,FALSE))</f>
        <v>0</v>
      </c>
      <c r="K291" s="178"/>
      <c r="L291" s="131">
        <f>IF(ISNA(VLOOKUP($D291,'Overall Individual'!$B$2:$J$195,6,FALSE)),0,VLOOKUP($D291,'Overall Individual'!$B$2:$J$195,6,FALSE))</f>
        <v>0</v>
      </c>
      <c r="M291" s="178"/>
      <c r="N291" s="132">
        <f>IF(ISNA(VLOOKUP($D291,'Overall Individual'!$B$2:$J$195,7,FALSE)),0,VLOOKUP($D291,'Overall Individual'!$B$2:$J$195,7,FALSE))</f>
        <v>0</v>
      </c>
      <c r="O291" s="190"/>
      <c r="P291" s="133">
        <f>IF(ISNA(VLOOKUP($D291,'Overall Individual'!$B$2:$J$195,8,FALSE)),0,VLOOKUP($D291,'Overall Individual'!$B$2:$J$195,8,FALSE))</f>
        <v>0</v>
      </c>
      <c r="Q291" s="178"/>
      <c r="R291" s="134">
        <f>IF(ISNA(VLOOKUP($D291,'Overall Individual'!$B$2:$J$195,9,FALSE)),0,VLOOKUP($D291,'Overall Individual'!$B$2:$J$195,9,FALSE))</f>
        <v>0</v>
      </c>
      <c r="S291" s="178"/>
      <c r="T291" s="135">
        <f>IF(ISNA(VLOOKUP($D291,'Overall Individual'!$B$2:$K$195,10,FALSE)),0,VLOOKUP($D291,'Overall Individual'!$B$2:$K$195,10,FALSE))</f>
        <v>0</v>
      </c>
      <c r="U291" s="178"/>
      <c r="V291" s="131">
        <f>IF(ISNA(VLOOKUP($D291,'Overall Individual'!$B$2:$L$195,11,FALSE)),0,VLOOKUP($D291,'Overall Individual'!$B$2:$L$195,11,FALSE))</f>
        <v>0</v>
      </c>
      <c r="W291" s="178"/>
      <c r="X291" s="131">
        <f>IF(ISNA(VLOOKUP($D291,'Overall Individual'!$B$2:$M$195,12,FALSE)),0,VLOOKUP($D291,'Overall Individual'!$B$2:$M$195,12,FALSE))</f>
        <v>0</v>
      </c>
      <c r="Y291" s="178"/>
      <c r="Z291" s="131">
        <f>IF(ISNA(VLOOKUP($D291,'Overall Individual'!$B$2:$N$195,13,FALSE)),0,VLOOKUP($D291,'Overall Individual'!$B$2:$N$195,13,FALSE))</f>
        <v>0</v>
      </c>
      <c r="AA291" s="178"/>
      <c r="AC291" s="123"/>
      <c r="AD291" s="123"/>
      <c r="AE291" s="123"/>
    </row>
    <row r="292" spans="1:31" ht="12.75" customHeight="1" thickTop="1">
      <c r="A292" s="173">
        <v>59</v>
      </c>
      <c r="B292" s="179" t="s">
        <v>279</v>
      </c>
      <c r="C292" s="179" t="s">
        <v>97</v>
      </c>
      <c r="D292" s="143" t="s">
        <v>99</v>
      </c>
      <c r="E292" s="118">
        <f>VLOOKUP(D292,Runners!A$1:B$158,2,FALSE)</f>
        <v>165000</v>
      </c>
      <c r="F292" s="182">
        <f>SUM(E292:E296)</f>
        <v>965000</v>
      </c>
      <c r="G292" s="185">
        <v>3</v>
      </c>
      <c r="H292" s="121">
        <f>IF(ISNA(VLOOKUP($D292,'Overall Individual'!$B$2:$J$195,4,FALSE)),0,VLOOKUP($D292,'Overall Individual'!$B$2:$J$195,4,FALSE))</f>
        <v>63</v>
      </c>
      <c r="I292" s="176">
        <f>SUM(H292:H296)</f>
        <v>300</v>
      </c>
      <c r="J292" s="120">
        <f>IF(ISNA(VLOOKUP($D292,'Overall Individual'!$B$2:$J$195,5,FALSE)),0,VLOOKUP($D292,'Overall Individual'!$B$2:$J$195,5,FALSE))</f>
        <v>0</v>
      </c>
      <c r="K292" s="176">
        <f>SUM(J292:J296)</f>
        <v>0</v>
      </c>
      <c r="L292" s="120">
        <f>IF(ISNA(VLOOKUP($D292,'Overall Individual'!$B$2:$J$195,6,FALSE)),0,VLOOKUP($D292,'Overall Individual'!$B$2:$J$195,6,FALSE))</f>
        <v>0</v>
      </c>
      <c r="M292" s="176">
        <f>SUM(L292:L296)</f>
        <v>0</v>
      </c>
      <c r="N292" s="137">
        <f>IF(ISNA(VLOOKUP($D292,'Overall Individual'!$B$2:$J$195,7,FALSE)),0,VLOOKUP($D292,'Overall Individual'!$B$2:$J$195,7,FALSE))</f>
        <v>0</v>
      </c>
      <c r="O292" s="188">
        <f>SUM(N292:N296)</f>
        <v>0</v>
      </c>
      <c r="P292" s="120">
        <f>IF(ISNA(VLOOKUP($D292,'Overall Individual'!$B$2:$J$195,8,FALSE)),0,VLOOKUP($D292,'Overall Individual'!$B$2:$J$195,8,FALSE))</f>
        <v>0</v>
      </c>
      <c r="Q292" s="176">
        <f>SUM(P292:P296)</f>
        <v>0</v>
      </c>
      <c r="R292" s="119">
        <f>IF(ISNA(VLOOKUP($D292,'Overall Individual'!$B$2:$J$195,9,FALSE)),0,VLOOKUP($D292,'Overall Individual'!$B$2:$J$195,9,FALSE))</f>
        <v>0</v>
      </c>
      <c r="S292" s="176">
        <f>SUM(R292:R296)</f>
        <v>0</v>
      </c>
      <c r="T292" s="121">
        <f>IF(ISNA(VLOOKUP($D292,'Overall Individual'!$B$2:$K$195,10,FALSE)),0,VLOOKUP($D292,'Overall Individual'!$B$2:$K$195,10,FALSE))</f>
        <v>0</v>
      </c>
      <c r="U292" s="176">
        <f>SUM(T292:T296)</f>
        <v>0</v>
      </c>
      <c r="V292" s="120">
        <f>IF(ISNA(VLOOKUP($D292,'Overall Individual'!$B$2:$L$195,11,FALSE)),0,VLOOKUP($D292,'Overall Individual'!$B$2:$L$195,11,FALSE))</f>
        <v>0</v>
      </c>
      <c r="W292" s="176">
        <f>SUM(V292:V296)</f>
        <v>0</v>
      </c>
      <c r="X292" s="120">
        <f>IF(ISNA(VLOOKUP($D292,'Overall Individual'!$B$2:$M$195,12,FALSE)),0,VLOOKUP($D292,'Overall Individual'!$B$2:$M$195,12,FALSE))</f>
        <v>0</v>
      </c>
      <c r="Y292" s="176">
        <f>SUM(X292:X296)</f>
        <v>0</v>
      </c>
      <c r="Z292" s="120">
        <f>IF(ISNA(VLOOKUP($D292,'Overall Individual'!$B$2:$N$195,13,FALSE)),0,VLOOKUP($D292,'Overall Individual'!$B$2:$N$195,13,FALSE))</f>
        <v>0</v>
      </c>
      <c r="AA292" s="176">
        <f>SUM(Z292:Z296)</f>
        <v>0</v>
      </c>
      <c r="AC292" s="123"/>
      <c r="AD292" s="123"/>
      <c r="AE292" s="123"/>
    </row>
    <row r="293" spans="1:31" ht="12.75" customHeight="1">
      <c r="A293" s="173"/>
      <c r="B293" s="180"/>
      <c r="C293" s="180"/>
      <c r="D293" s="143" t="s">
        <v>98</v>
      </c>
      <c r="E293" s="118">
        <f>VLOOKUP(D293,Runners!A$1:B$158,2,FALSE)</f>
        <v>180000</v>
      </c>
      <c r="F293" s="183"/>
      <c r="G293" s="186"/>
      <c r="H293" s="128">
        <f>IF(ISNA(VLOOKUP($D293,'Overall Individual'!$B$2:$J$195,4,FALSE)),0,VLOOKUP($D293,'Overall Individual'!$B$2:$J$195,4,FALSE))</f>
        <v>40</v>
      </c>
      <c r="I293" s="177"/>
      <c r="J293" s="124">
        <f>IF(ISNA(VLOOKUP($D293,'Overall Individual'!$B$2:$J$195,5,FALSE)),0,VLOOKUP($D293,'Overall Individual'!$B$2:$J$195,5,FALSE))</f>
        <v>0</v>
      </c>
      <c r="K293" s="177"/>
      <c r="L293" s="124">
        <f>IF(ISNA(VLOOKUP($D293,'Overall Individual'!$B$2:$J$195,6,FALSE)),0,VLOOKUP($D293,'Overall Individual'!$B$2:$J$195,6,FALSE))</f>
        <v>0</v>
      </c>
      <c r="M293" s="177"/>
      <c r="N293" s="125">
        <f>IF(ISNA(VLOOKUP($D293,'Overall Individual'!$B$2:$J$195,7,FALSE)),0,VLOOKUP($D293,'Overall Individual'!$B$2:$J$195,7,FALSE))</f>
        <v>0</v>
      </c>
      <c r="O293" s="189"/>
      <c r="P293" s="126">
        <f>IF(ISNA(VLOOKUP($D293,'Overall Individual'!$B$2:$J$195,8,FALSE)),0,VLOOKUP($D293,'Overall Individual'!$B$2:$J$195,8,FALSE))</f>
        <v>0</v>
      </c>
      <c r="Q293" s="177"/>
      <c r="R293" s="127">
        <f>IF(ISNA(VLOOKUP($D293,'Overall Individual'!$B$2:$J$195,9,FALSE)),0,VLOOKUP($D293,'Overall Individual'!$B$2:$J$195,9,FALSE))</f>
        <v>0</v>
      </c>
      <c r="S293" s="177"/>
      <c r="T293" s="128">
        <f>IF(ISNA(VLOOKUP($D293,'Overall Individual'!$B$2:$K$195,10,FALSE)),0,VLOOKUP($D293,'Overall Individual'!$B$2:$K$195,10,FALSE))</f>
        <v>0</v>
      </c>
      <c r="U293" s="177"/>
      <c r="V293" s="124">
        <f>IF(ISNA(VLOOKUP($D293,'Overall Individual'!$B$2:$L$195,11,FALSE)),0,VLOOKUP($D293,'Overall Individual'!$B$2:$L$195,11,FALSE))</f>
        <v>0</v>
      </c>
      <c r="W293" s="177"/>
      <c r="X293" s="124">
        <f>IF(ISNA(VLOOKUP($D293,'Overall Individual'!$B$2:$M$195,12,FALSE)),0,VLOOKUP($D293,'Overall Individual'!$B$2:$M$195,12,FALSE))</f>
        <v>0</v>
      </c>
      <c r="Y293" s="177"/>
      <c r="Z293" s="124">
        <f>IF(ISNA(VLOOKUP($D293,'Overall Individual'!$B$2:$N$195,13,FALSE)),0,VLOOKUP($D293,'Overall Individual'!$B$2:$N$195,13,FALSE))</f>
        <v>0</v>
      </c>
      <c r="AA293" s="177"/>
      <c r="AC293" s="123"/>
      <c r="AD293" s="123"/>
      <c r="AE293" s="123"/>
    </row>
    <row r="294" spans="1:31" ht="12.75" customHeight="1">
      <c r="A294" s="173"/>
      <c r="B294" s="180"/>
      <c r="C294" s="180"/>
      <c r="D294" s="143" t="s">
        <v>97</v>
      </c>
      <c r="E294" s="118">
        <f>VLOOKUP(D294,Runners!A$1:B$158,2,FALSE)</f>
        <v>205000</v>
      </c>
      <c r="F294" s="183"/>
      <c r="G294" s="186"/>
      <c r="H294" s="128">
        <f>IF(ISNA(VLOOKUP($D294,'Overall Individual'!$B$2:$J$195,4,FALSE)),0,VLOOKUP($D294,'Overall Individual'!$B$2:$J$195,4,FALSE))</f>
        <v>77</v>
      </c>
      <c r="I294" s="177"/>
      <c r="J294" s="124">
        <f>IF(ISNA(VLOOKUP($D294,'Overall Individual'!$B$2:$J$195,5,FALSE)),0,VLOOKUP($D294,'Overall Individual'!$B$2:$J$195,5,FALSE))</f>
        <v>0</v>
      </c>
      <c r="K294" s="177"/>
      <c r="L294" s="124">
        <f>IF(ISNA(VLOOKUP($D294,'Overall Individual'!$B$2:$J$195,6,FALSE)),0,VLOOKUP($D294,'Overall Individual'!$B$2:$J$195,6,FALSE))</f>
        <v>0</v>
      </c>
      <c r="M294" s="177"/>
      <c r="N294" s="125">
        <f>IF(ISNA(VLOOKUP($D294,'Overall Individual'!$B$2:$J$195,7,FALSE)),0,VLOOKUP($D294,'Overall Individual'!$B$2:$J$195,7,FALSE))</f>
        <v>0</v>
      </c>
      <c r="O294" s="189"/>
      <c r="P294" s="126">
        <f>IF(ISNA(VLOOKUP($D294,'Overall Individual'!$B$2:$J$195,8,FALSE)),0,VLOOKUP($D294,'Overall Individual'!$B$2:$J$195,8,FALSE))</f>
        <v>0</v>
      </c>
      <c r="Q294" s="177"/>
      <c r="R294" s="127">
        <f>IF(ISNA(VLOOKUP($D294,'Overall Individual'!$B$2:$J$195,9,FALSE)),0,VLOOKUP($D294,'Overall Individual'!$B$2:$J$195,9,FALSE))</f>
        <v>0</v>
      </c>
      <c r="S294" s="177"/>
      <c r="T294" s="128">
        <f>IF(ISNA(VLOOKUP($D294,'Overall Individual'!$B$2:$K$195,10,FALSE)),0,VLOOKUP($D294,'Overall Individual'!$B$2:$K$195,10,FALSE))</f>
        <v>0</v>
      </c>
      <c r="U294" s="177"/>
      <c r="V294" s="124">
        <f>IF(ISNA(VLOOKUP($D294,'Overall Individual'!$B$2:$L$195,11,FALSE)),0,VLOOKUP($D294,'Overall Individual'!$B$2:$L$195,11,FALSE))</f>
        <v>0</v>
      </c>
      <c r="W294" s="177"/>
      <c r="X294" s="124">
        <f>IF(ISNA(VLOOKUP($D294,'Overall Individual'!$B$2:$M$195,12,FALSE)),0,VLOOKUP($D294,'Overall Individual'!$B$2:$M$195,12,FALSE))</f>
        <v>0</v>
      </c>
      <c r="Y294" s="177"/>
      <c r="Z294" s="124">
        <f>IF(ISNA(VLOOKUP($D294,'Overall Individual'!$B$2:$N$195,13,FALSE)),0,VLOOKUP($D294,'Overall Individual'!$B$2:$N$195,13,FALSE))</f>
        <v>0</v>
      </c>
      <c r="AA294" s="177"/>
      <c r="AC294" s="123"/>
      <c r="AD294" s="123"/>
      <c r="AE294" s="123"/>
    </row>
    <row r="295" spans="1:31" ht="12.75" customHeight="1">
      <c r="A295" s="173"/>
      <c r="B295" s="180"/>
      <c r="C295" s="180"/>
      <c r="D295" s="143" t="s">
        <v>177</v>
      </c>
      <c r="E295" s="118">
        <f>VLOOKUP(D295,Runners!A$1:B$158,2,FALSE)</f>
        <v>205000</v>
      </c>
      <c r="F295" s="183"/>
      <c r="G295" s="186"/>
      <c r="H295" s="128">
        <f>IF(ISNA(VLOOKUP($D295,'Overall Individual'!$B$2:$J$195,4,FALSE)),0,VLOOKUP($D295,'Overall Individual'!$B$2:$J$195,4,FALSE))</f>
        <v>76</v>
      </c>
      <c r="I295" s="177"/>
      <c r="J295" s="124">
        <f>IF(ISNA(VLOOKUP($D295,'Overall Individual'!$B$2:$J$195,5,FALSE)),0,VLOOKUP($D295,'Overall Individual'!$B$2:$J$195,5,FALSE))</f>
        <v>0</v>
      </c>
      <c r="K295" s="177"/>
      <c r="L295" s="124">
        <f>IF(ISNA(VLOOKUP($D295,'Overall Individual'!$B$2:$J$195,6,FALSE)),0,VLOOKUP($D295,'Overall Individual'!$B$2:$J$195,6,FALSE))</f>
        <v>0</v>
      </c>
      <c r="M295" s="177"/>
      <c r="N295" s="125">
        <f>IF(ISNA(VLOOKUP($D295,'Overall Individual'!$B$2:$J$195,7,FALSE)),0,VLOOKUP($D295,'Overall Individual'!$B$2:$J$195,7,FALSE))</f>
        <v>0</v>
      </c>
      <c r="O295" s="189"/>
      <c r="P295" s="126">
        <f>IF(ISNA(VLOOKUP($D295,'Overall Individual'!$B$2:$J$195,8,FALSE)),0,VLOOKUP($D295,'Overall Individual'!$B$2:$J$195,8,FALSE))</f>
        <v>0</v>
      </c>
      <c r="Q295" s="177"/>
      <c r="R295" s="127">
        <f>IF(ISNA(VLOOKUP($D295,'Overall Individual'!$B$2:$J$195,9,FALSE)),0,VLOOKUP($D295,'Overall Individual'!$B$2:$J$195,9,FALSE))</f>
        <v>0</v>
      </c>
      <c r="S295" s="177"/>
      <c r="T295" s="128">
        <f>IF(ISNA(VLOOKUP($D295,'Overall Individual'!$B$2:$K$195,10,FALSE)),0,VLOOKUP($D295,'Overall Individual'!$B$2:$K$195,10,FALSE))</f>
        <v>0</v>
      </c>
      <c r="U295" s="177"/>
      <c r="V295" s="124">
        <f>IF(ISNA(VLOOKUP($D295,'Overall Individual'!$B$2:$L$195,11,FALSE)),0,VLOOKUP($D295,'Overall Individual'!$B$2:$L$195,11,FALSE))</f>
        <v>0</v>
      </c>
      <c r="W295" s="177"/>
      <c r="X295" s="124">
        <f>IF(ISNA(VLOOKUP($D295,'Overall Individual'!$B$2:$M$195,12,FALSE)),0,VLOOKUP($D295,'Overall Individual'!$B$2:$M$195,12,FALSE))</f>
        <v>0</v>
      </c>
      <c r="Y295" s="177"/>
      <c r="Z295" s="124">
        <f>IF(ISNA(VLOOKUP($D295,'Overall Individual'!$B$2:$N$195,13,FALSE)),0,VLOOKUP($D295,'Overall Individual'!$B$2:$N$195,13,FALSE))</f>
        <v>0</v>
      </c>
      <c r="AA295" s="177"/>
      <c r="AC295" s="123"/>
      <c r="AD295" s="123"/>
      <c r="AE295" s="123"/>
    </row>
    <row r="296" spans="1:31" ht="12.75" customHeight="1" thickBot="1">
      <c r="A296" s="173"/>
      <c r="B296" s="181"/>
      <c r="C296" s="181"/>
      <c r="D296" s="144" t="s">
        <v>133</v>
      </c>
      <c r="E296" s="118">
        <f>VLOOKUP(D296,Runners!A$1:B$158,2,FALSE)</f>
        <v>210000</v>
      </c>
      <c r="F296" s="184"/>
      <c r="G296" s="187"/>
      <c r="H296" s="135">
        <f>IF(ISNA(VLOOKUP($D296,'Overall Individual'!$B$2:$J$195,4,FALSE)),0,VLOOKUP($D296,'Overall Individual'!$B$2:$J$195,4,FALSE))</f>
        <v>44</v>
      </c>
      <c r="I296" s="178"/>
      <c r="J296" s="131">
        <f>IF(ISNA(VLOOKUP($D296,'Overall Individual'!$B$2:$J$195,5,FALSE)),0,VLOOKUP($D296,'Overall Individual'!$B$2:$J$195,5,FALSE))</f>
        <v>0</v>
      </c>
      <c r="K296" s="178"/>
      <c r="L296" s="131">
        <f>IF(ISNA(VLOOKUP($D296,'Overall Individual'!$B$2:$J$195,6,FALSE)),0,VLOOKUP($D296,'Overall Individual'!$B$2:$J$195,6,FALSE))</f>
        <v>0</v>
      </c>
      <c r="M296" s="178"/>
      <c r="N296" s="132">
        <f>IF(ISNA(VLOOKUP($D296,'Overall Individual'!$B$2:$J$195,7,FALSE)),0,VLOOKUP($D296,'Overall Individual'!$B$2:$J$195,7,FALSE))</f>
        <v>0</v>
      </c>
      <c r="O296" s="190"/>
      <c r="P296" s="133">
        <f>IF(ISNA(VLOOKUP($D296,'Overall Individual'!$B$2:$J$195,8,FALSE)),0,VLOOKUP($D296,'Overall Individual'!$B$2:$J$195,8,FALSE))</f>
        <v>0</v>
      </c>
      <c r="Q296" s="178"/>
      <c r="R296" s="134">
        <f>IF(ISNA(VLOOKUP($D296,'Overall Individual'!$B$2:$J$195,9,FALSE)),0,VLOOKUP($D296,'Overall Individual'!$B$2:$J$195,9,FALSE))</f>
        <v>0</v>
      </c>
      <c r="S296" s="178"/>
      <c r="T296" s="135">
        <f>IF(ISNA(VLOOKUP($D296,'Overall Individual'!$B$2:$K$195,10,FALSE)),0,VLOOKUP($D296,'Overall Individual'!$B$2:$K$195,10,FALSE))</f>
        <v>0</v>
      </c>
      <c r="U296" s="178"/>
      <c r="V296" s="131">
        <f>IF(ISNA(VLOOKUP($D296,'Overall Individual'!$B$2:$L$195,11,FALSE)),0,VLOOKUP($D296,'Overall Individual'!$B$2:$L$195,11,FALSE))</f>
        <v>0</v>
      </c>
      <c r="W296" s="178"/>
      <c r="X296" s="131">
        <f>IF(ISNA(VLOOKUP($D296,'Overall Individual'!$B$2:$M$195,12,FALSE)),0,VLOOKUP($D296,'Overall Individual'!$B$2:$M$195,12,FALSE))</f>
        <v>0</v>
      </c>
      <c r="Y296" s="178"/>
      <c r="Z296" s="131">
        <f>IF(ISNA(VLOOKUP($D296,'Overall Individual'!$B$2:$N$195,13,FALSE)),0,VLOOKUP($D296,'Overall Individual'!$B$2:$N$195,13,FALSE))</f>
        <v>0</v>
      </c>
      <c r="AA296" s="178"/>
      <c r="AC296" s="123"/>
      <c r="AD296" s="123"/>
      <c r="AE296" s="123"/>
    </row>
    <row r="297" spans="1:31" ht="12.75" customHeight="1" thickTop="1">
      <c r="A297" s="173">
        <v>60</v>
      </c>
      <c r="B297" s="179" t="s">
        <v>281</v>
      </c>
      <c r="C297" s="179" t="s">
        <v>280</v>
      </c>
      <c r="D297" s="143" t="s">
        <v>13</v>
      </c>
      <c r="E297" s="118">
        <f>VLOOKUP(D297,Runners!A$1:B$158,2,FALSE)</f>
        <v>200000</v>
      </c>
      <c r="F297" s="182">
        <f>SUM(E297:E301)</f>
        <v>1000000</v>
      </c>
      <c r="G297" s="185">
        <v>3</v>
      </c>
      <c r="H297" s="121">
        <f>IF(ISNA(VLOOKUP($D297,'Overall Individual'!$B$2:$J$195,4,FALSE)),0,VLOOKUP($D297,'Overall Individual'!$B$2:$J$195,4,FALSE))</f>
        <v>73</v>
      </c>
      <c r="I297" s="176">
        <f>SUM(H297:H301)</f>
        <v>315</v>
      </c>
      <c r="J297" s="120">
        <f>IF(ISNA(VLOOKUP($D297,'Overall Individual'!$B$2:$J$195,5,FALSE)),0,VLOOKUP($D297,'Overall Individual'!$B$2:$J$195,5,FALSE))</f>
        <v>0</v>
      </c>
      <c r="K297" s="176">
        <f>SUM(J297:J301)</f>
        <v>0</v>
      </c>
      <c r="L297" s="120">
        <f>IF(ISNA(VLOOKUP($D297,'Overall Individual'!$B$2:$J$195,6,FALSE)),0,VLOOKUP($D297,'Overall Individual'!$B$2:$J$195,6,FALSE))</f>
        <v>0</v>
      </c>
      <c r="M297" s="176">
        <f>SUM(L297:L301)</f>
        <v>0</v>
      </c>
      <c r="N297" s="137">
        <f>IF(ISNA(VLOOKUP($D297,'Overall Individual'!$B$2:$J$195,7,FALSE)),0,VLOOKUP($D297,'Overall Individual'!$B$2:$J$195,7,FALSE))</f>
        <v>0</v>
      </c>
      <c r="O297" s="188">
        <f>SUM(N297:N301)</f>
        <v>0</v>
      </c>
      <c r="P297" s="120">
        <f>IF(ISNA(VLOOKUP($D297,'Overall Individual'!$B$2:$J$195,8,FALSE)),0,VLOOKUP($D297,'Overall Individual'!$B$2:$J$195,8,FALSE))</f>
        <v>0</v>
      </c>
      <c r="Q297" s="176">
        <f>SUM(P297:P301)</f>
        <v>0</v>
      </c>
      <c r="R297" s="119">
        <f>IF(ISNA(VLOOKUP($D297,'Overall Individual'!$B$2:$J$195,9,FALSE)),0,VLOOKUP($D297,'Overall Individual'!$B$2:$J$195,9,FALSE))</f>
        <v>0</v>
      </c>
      <c r="S297" s="176">
        <f>SUM(R297:R301)</f>
        <v>0</v>
      </c>
      <c r="T297" s="121">
        <f>IF(ISNA(VLOOKUP($D297,'Overall Individual'!$B$2:$K$195,10,FALSE)),0,VLOOKUP($D297,'Overall Individual'!$B$2:$K$195,10,FALSE))</f>
        <v>0</v>
      </c>
      <c r="U297" s="176">
        <f>SUM(T297:T301)</f>
        <v>0</v>
      </c>
      <c r="V297" s="120">
        <f>IF(ISNA(VLOOKUP($D297,'Overall Individual'!$B$2:$L$195,11,FALSE)),0,VLOOKUP($D297,'Overall Individual'!$B$2:$L$195,11,FALSE))</f>
        <v>0</v>
      </c>
      <c r="W297" s="176">
        <f>SUM(V297:V301)</f>
        <v>0</v>
      </c>
      <c r="X297" s="120">
        <f>IF(ISNA(VLOOKUP($D297,'Overall Individual'!$B$2:$M$195,12,FALSE)),0,VLOOKUP($D297,'Overall Individual'!$B$2:$M$195,12,FALSE))</f>
        <v>0</v>
      </c>
      <c r="Y297" s="176">
        <f>SUM(X297:X301)</f>
        <v>0</v>
      </c>
      <c r="Z297" s="120">
        <f>IF(ISNA(VLOOKUP($D297,'Overall Individual'!$B$2:$N$195,13,FALSE)),0,VLOOKUP($D297,'Overall Individual'!$B$2:$N$195,13,FALSE))</f>
        <v>0</v>
      </c>
      <c r="AA297" s="176">
        <f>SUM(Z297:Z301)</f>
        <v>0</v>
      </c>
      <c r="AC297" s="123"/>
      <c r="AD297" s="123"/>
      <c r="AE297" s="123"/>
    </row>
    <row r="298" spans="1:31" ht="12.75" customHeight="1">
      <c r="A298" s="173"/>
      <c r="B298" s="180"/>
      <c r="C298" s="180"/>
      <c r="D298" s="143" t="s">
        <v>103</v>
      </c>
      <c r="E298" s="118">
        <f>VLOOKUP(D298,Runners!A$1:B$158,2,FALSE)</f>
        <v>215000</v>
      </c>
      <c r="F298" s="183"/>
      <c r="G298" s="186"/>
      <c r="H298" s="128">
        <f>IF(ISNA(VLOOKUP($D298,'Overall Individual'!$B$2:$J$195,4,FALSE)),0,VLOOKUP($D298,'Overall Individual'!$B$2:$J$195,4,FALSE))</f>
        <v>86</v>
      </c>
      <c r="I298" s="177"/>
      <c r="J298" s="124">
        <f>IF(ISNA(VLOOKUP($D298,'Overall Individual'!$B$2:$J$195,5,FALSE)),0,VLOOKUP($D298,'Overall Individual'!$B$2:$J$195,5,FALSE))</f>
        <v>0</v>
      </c>
      <c r="K298" s="177"/>
      <c r="L298" s="124">
        <f>IF(ISNA(VLOOKUP($D298,'Overall Individual'!$B$2:$J$195,6,FALSE)),0,VLOOKUP($D298,'Overall Individual'!$B$2:$J$195,6,FALSE))</f>
        <v>0</v>
      </c>
      <c r="M298" s="177"/>
      <c r="N298" s="125">
        <f>IF(ISNA(VLOOKUP($D298,'Overall Individual'!$B$2:$J$195,7,FALSE)),0,VLOOKUP($D298,'Overall Individual'!$B$2:$J$195,7,FALSE))</f>
        <v>0</v>
      </c>
      <c r="O298" s="189"/>
      <c r="P298" s="126">
        <f>IF(ISNA(VLOOKUP($D298,'Overall Individual'!$B$2:$J$195,8,FALSE)),0,VLOOKUP($D298,'Overall Individual'!$B$2:$J$195,8,FALSE))</f>
        <v>0</v>
      </c>
      <c r="Q298" s="177"/>
      <c r="R298" s="127">
        <f>IF(ISNA(VLOOKUP($D298,'Overall Individual'!$B$2:$J$195,9,FALSE)),0,VLOOKUP($D298,'Overall Individual'!$B$2:$J$195,9,FALSE))</f>
        <v>0</v>
      </c>
      <c r="S298" s="177"/>
      <c r="T298" s="128">
        <f>IF(ISNA(VLOOKUP($D298,'Overall Individual'!$B$2:$K$195,10,FALSE)),0,VLOOKUP($D298,'Overall Individual'!$B$2:$K$195,10,FALSE))</f>
        <v>0</v>
      </c>
      <c r="U298" s="177"/>
      <c r="V298" s="124">
        <f>IF(ISNA(VLOOKUP($D298,'Overall Individual'!$B$2:$L$195,11,FALSE)),0,VLOOKUP($D298,'Overall Individual'!$B$2:$L$195,11,FALSE))</f>
        <v>0</v>
      </c>
      <c r="W298" s="177"/>
      <c r="X298" s="124">
        <f>IF(ISNA(VLOOKUP($D298,'Overall Individual'!$B$2:$M$195,12,FALSE)),0,VLOOKUP($D298,'Overall Individual'!$B$2:$M$195,12,FALSE))</f>
        <v>0</v>
      </c>
      <c r="Y298" s="177"/>
      <c r="Z298" s="124">
        <f>IF(ISNA(VLOOKUP($D298,'Overall Individual'!$B$2:$N$195,13,FALSE)),0,VLOOKUP($D298,'Overall Individual'!$B$2:$N$195,13,FALSE))</f>
        <v>0</v>
      </c>
      <c r="AA298" s="177"/>
      <c r="AC298" s="123"/>
      <c r="AD298" s="123"/>
      <c r="AE298" s="123"/>
    </row>
    <row r="299" spans="1:31" ht="12.75" customHeight="1">
      <c r="A299" s="173"/>
      <c r="B299" s="180"/>
      <c r="C299" s="180"/>
      <c r="D299" s="143" t="s">
        <v>21</v>
      </c>
      <c r="E299" s="118">
        <f>VLOOKUP(D299,Runners!A$1:B$158,2,FALSE)</f>
        <v>200000</v>
      </c>
      <c r="F299" s="183"/>
      <c r="G299" s="186"/>
      <c r="H299" s="128">
        <f>IF(ISNA(VLOOKUP($D299,'Overall Individual'!$B$2:$J$195,4,FALSE)),0,VLOOKUP($D299,'Overall Individual'!$B$2:$J$195,4,FALSE))</f>
        <v>57</v>
      </c>
      <c r="I299" s="177"/>
      <c r="J299" s="124">
        <f>IF(ISNA(VLOOKUP($D299,'Overall Individual'!$B$2:$J$195,5,FALSE)),0,VLOOKUP($D299,'Overall Individual'!$B$2:$J$195,5,FALSE))</f>
        <v>0</v>
      </c>
      <c r="K299" s="177"/>
      <c r="L299" s="124">
        <f>IF(ISNA(VLOOKUP($D299,'Overall Individual'!$B$2:$J$195,6,FALSE)),0,VLOOKUP($D299,'Overall Individual'!$B$2:$J$195,6,FALSE))</f>
        <v>0</v>
      </c>
      <c r="M299" s="177"/>
      <c r="N299" s="125">
        <f>IF(ISNA(VLOOKUP($D299,'Overall Individual'!$B$2:$J$195,7,FALSE)),0,VLOOKUP($D299,'Overall Individual'!$B$2:$J$195,7,FALSE))</f>
        <v>0</v>
      </c>
      <c r="O299" s="189"/>
      <c r="P299" s="126">
        <f>IF(ISNA(VLOOKUP($D299,'Overall Individual'!$B$2:$J$195,8,FALSE)),0,VLOOKUP($D299,'Overall Individual'!$B$2:$J$195,8,FALSE))</f>
        <v>0</v>
      </c>
      <c r="Q299" s="177"/>
      <c r="R299" s="127">
        <f>IF(ISNA(VLOOKUP($D299,'Overall Individual'!$B$2:$J$195,9,FALSE)),0,VLOOKUP($D299,'Overall Individual'!$B$2:$J$195,9,FALSE))</f>
        <v>0</v>
      </c>
      <c r="S299" s="177"/>
      <c r="T299" s="128">
        <f>IF(ISNA(VLOOKUP($D299,'Overall Individual'!$B$2:$K$195,10,FALSE)),0,VLOOKUP($D299,'Overall Individual'!$B$2:$K$195,10,FALSE))</f>
        <v>0</v>
      </c>
      <c r="U299" s="177"/>
      <c r="V299" s="124">
        <f>IF(ISNA(VLOOKUP($D299,'Overall Individual'!$B$2:$L$195,11,FALSE)),0,VLOOKUP($D299,'Overall Individual'!$B$2:$L$195,11,FALSE))</f>
        <v>0</v>
      </c>
      <c r="W299" s="177"/>
      <c r="X299" s="124">
        <f>IF(ISNA(VLOOKUP($D299,'Overall Individual'!$B$2:$M$195,12,FALSE)),0,VLOOKUP($D299,'Overall Individual'!$B$2:$M$195,12,FALSE))</f>
        <v>0</v>
      </c>
      <c r="Y299" s="177"/>
      <c r="Z299" s="124">
        <f>IF(ISNA(VLOOKUP($D299,'Overall Individual'!$B$2:$N$195,13,FALSE)),0,VLOOKUP($D299,'Overall Individual'!$B$2:$N$195,13,FALSE))</f>
        <v>0</v>
      </c>
      <c r="AA299" s="177"/>
      <c r="AC299" s="123"/>
      <c r="AD299" s="123"/>
      <c r="AE299" s="123"/>
    </row>
    <row r="300" spans="1:31" ht="12.75" customHeight="1">
      <c r="A300" s="173"/>
      <c r="B300" s="180"/>
      <c r="C300" s="180"/>
      <c r="D300" s="146" t="s">
        <v>104</v>
      </c>
      <c r="E300" s="118">
        <f>VLOOKUP(D300,Runners!A$1:B$158,2,FALSE)</f>
        <v>200000</v>
      </c>
      <c r="F300" s="183"/>
      <c r="G300" s="186"/>
      <c r="H300" s="128">
        <f>IF(ISNA(VLOOKUP($D300,'Overall Individual'!$B$2:$J$195,4,FALSE)),0,VLOOKUP($D300,'Overall Individual'!$B$2:$J$195,4,FALSE))</f>
        <v>45</v>
      </c>
      <c r="I300" s="177"/>
      <c r="J300" s="124">
        <f>IF(ISNA(VLOOKUP($D300,'Overall Individual'!$B$2:$J$195,5,FALSE)),0,VLOOKUP($D300,'Overall Individual'!$B$2:$J$195,5,FALSE))</f>
        <v>0</v>
      </c>
      <c r="K300" s="177"/>
      <c r="L300" s="124">
        <f>IF(ISNA(VLOOKUP($D300,'Overall Individual'!$B$2:$J$195,6,FALSE)),0,VLOOKUP($D300,'Overall Individual'!$B$2:$J$195,6,FALSE))</f>
        <v>0</v>
      </c>
      <c r="M300" s="177"/>
      <c r="N300" s="125">
        <f>IF(ISNA(VLOOKUP($D300,'Overall Individual'!$B$2:$J$195,7,FALSE)),0,VLOOKUP($D300,'Overall Individual'!$B$2:$J$195,7,FALSE))</f>
        <v>0</v>
      </c>
      <c r="O300" s="189"/>
      <c r="P300" s="126">
        <f>IF(ISNA(VLOOKUP($D300,'Overall Individual'!$B$2:$J$195,8,FALSE)),0,VLOOKUP($D300,'Overall Individual'!$B$2:$J$195,8,FALSE))</f>
        <v>0</v>
      </c>
      <c r="Q300" s="177"/>
      <c r="R300" s="127">
        <f>IF(ISNA(VLOOKUP($D300,'Overall Individual'!$B$2:$J$195,9,FALSE)),0,VLOOKUP($D300,'Overall Individual'!$B$2:$J$195,9,FALSE))</f>
        <v>0</v>
      </c>
      <c r="S300" s="177"/>
      <c r="T300" s="128">
        <f>IF(ISNA(VLOOKUP($D300,'Overall Individual'!$B$2:$K$195,10,FALSE)),0,VLOOKUP($D300,'Overall Individual'!$B$2:$K$195,10,FALSE))</f>
        <v>0</v>
      </c>
      <c r="U300" s="177"/>
      <c r="V300" s="124">
        <f>IF(ISNA(VLOOKUP($D300,'Overall Individual'!$B$2:$L$195,11,FALSE)),0,VLOOKUP($D300,'Overall Individual'!$B$2:$L$195,11,FALSE))</f>
        <v>0</v>
      </c>
      <c r="W300" s="177"/>
      <c r="X300" s="124">
        <f>IF(ISNA(VLOOKUP($D300,'Overall Individual'!$B$2:$M$195,12,FALSE)),0,VLOOKUP($D300,'Overall Individual'!$B$2:$M$195,12,FALSE))</f>
        <v>0</v>
      </c>
      <c r="Y300" s="177"/>
      <c r="Z300" s="124">
        <f>IF(ISNA(VLOOKUP($D300,'Overall Individual'!$B$2:$N$195,13,FALSE)),0,VLOOKUP($D300,'Overall Individual'!$B$2:$N$195,13,FALSE))</f>
        <v>0</v>
      </c>
      <c r="AA300" s="177"/>
      <c r="AC300" s="123"/>
      <c r="AD300" s="123"/>
      <c r="AE300" s="123"/>
    </row>
    <row r="301" spans="1:31" ht="12.75" customHeight="1" thickBot="1">
      <c r="A301" s="173"/>
      <c r="B301" s="181"/>
      <c r="C301" s="181"/>
      <c r="D301" s="144" t="s">
        <v>11</v>
      </c>
      <c r="E301" s="118">
        <f>VLOOKUP(D301,Runners!A$1:B$158,2,FALSE)</f>
        <v>185000</v>
      </c>
      <c r="F301" s="184"/>
      <c r="G301" s="187"/>
      <c r="H301" s="135">
        <f>IF(ISNA(VLOOKUP($D301,'Overall Individual'!$B$2:$J$195,4,FALSE)),0,VLOOKUP($D301,'Overall Individual'!$B$2:$J$195,4,FALSE))</f>
        <v>54</v>
      </c>
      <c r="I301" s="178"/>
      <c r="J301" s="131">
        <f>IF(ISNA(VLOOKUP($D301,'Overall Individual'!$B$2:$J$195,5,FALSE)),0,VLOOKUP($D301,'Overall Individual'!$B$2:$J$195,5,FALSE))</f>
        <v>0</v>
      </c>
      <c r="K301" s="178"/>
      <c r="L301" s="131">
        <f>IF(ISNA(VLOOKUP($D301,'Overall Individual'!$B$2:$J$195,6,FALSE)),0,VLOOKUP($D301,'Overall Individual'!$B$2:$J$195,6,FALSE))</f>
        <v>0</v>
      </c>
      <c r="M301" s="178"/>
      <c r="N301" s="132">
        <f>IF(ISNA(VLOOKUP($D301,'Overall Individual'!$B$2:$J$195,7,FALSE)),0,VLOOKUP($D301,'Overall Individual'!$B$2:$J$195,7,FALSE))</f>
        <v>0</v>
      </c>
      <c r="O301" s="190"/>
      <c r="P301" s="133">
        <f>IF(ISNA(VLOOKUP($D301,'Overall Individual'!$B$2:$J$195,8,FALSE)),0,VLOOKUP($D301,'Overall Individual'!$B$2:$J$195,8,FALSE))</f>
        <v>0</v>
      </c>
      <c r="Q301" s="178"/>
      <c r="R301" s="134">
        <f>IF(ISNA(VLOOKUP($D301,'Overall Individual'!$B$2:$J$195,9,FALSE)),0,VLOOKUP($D301,'Overall Individual'!$B$2:$J$195,9,FALSE))</f>
        <v>0</v>
      </c>
      <c r="S301" s="178"/>
      <c r="T301" s="135">
        <f>IF(ISNA(VLOOKUP($D301,'Overall Individual'!$B$2:$K$195,10,FALSE)),0,VLOOKUP($D301,'Overall Individual'!$B$2:$K$195,10,FALSE))</f>
        <v>0</v>
      </c>
      <c r="U301" s="178"/>
      <c r="V301" s="131">
        <f>IF(ISNA(VLOOKUP($D301,'Overall Individual'!$B$2:$L$195,11,FALSE)),0,VLOOKUP($D301,'Overall Individual'!$B$2:$L$195,11,FALSE))</f>
        <v>0</v>
      </c>
      <c r="W301" s="178"/>
      <c r="X301" s="131">
        <f>IF(ISNA(VLOOKUP($D301,'Overall Individual'!$B$2:$M$195,12,FALSE)),0,VLOOKUP($D301,'Overall Individual'!$B$2:$M$195,12,FALSE))</f>
        <v>0</v>
      </c>
      <c r="Y301" s="178"/>
      <c r="Z301" s="131">
        <f>IF(ISNA(VLOOKUP($D301,'Overall Individual'!$B$2:$N$195,13,FALSE)),0,VLOOKUP($D301,'Overall Individual'!$B$2:$N$195,13,FALSE))</f>
        <v>0</v>
      </c>
      <c r="AA301" s="178"/>
      <c r="AC301" s="123"/>
      <c r="AD301" s="123"/>
      <c r="AE301" s="123"/>
    </row>
    <row r="302" spans="1:31" ht="12.75" customHeight="1" thickTop="1">
      <c r="A302" s="173">
        <v>61</v>
      </c>
      <c r="B302" s="179" t="s">
        <v>284</v>
      </c>
      <c r="C302" s="179" t="s">
        <v>158</v>
      </c>
      <c r="D302" s="143" t="s">
        <v>12</v>
      </c>
      <c r="E302" s="118">
        <f>VLOOKUP(D302,Runners!A$1:B$158,2,FALSE)</f>
        <v>250000</v>
      </c>
      <c r="F302" s="182">
        <f>SUM(E302:E306)</f>
        <v>995000</v>
      </c>
      <c r="G302" s="185">
        <v>3</v>
      </c>
      <c r="H302" s="121">
        <f>IF(ISNA(VLOOKUP($D302,'Overall Individual'!$B$2:$J$195,4,FALSE)),0,VLOOKUP($D302,'Overall Individual'!$B$2:$J$195,4,FALSE))</f>
        <v>97</v>
      </c>
      <c r="I302" s="176">
        <f>SUM(H302:H306)</f>
        <v>280</v>
      </c>
      <c r="J302" s="120">
        <f>IF(ISNA(VLOOKUP($D302,'Overall Individual'!$B$2:$J$195,5,FALSE)),0,VLOOKUP($D302,'Overall Individual'!$B$2:$J$195,5,FALSE))</f>
        <v>0</v>
      </c>
      <c r="K302" s="176">
        <f>SUM(J302:J306)</f>
        <v>0</v>
      </c>
      <c r="L302" s="120">
        <f>IF(ISNA(VLOOKUP($D302,'Overall Individual'!$B$2:$J$195,6,FALSE)),0,VLOOKUP($D302,'Overall Individual'!$B$2:$J$195,6,FALSE))</f>
        <v>0</v>
      </c>
      <c r="M302" s="176">
        <f>SUM(L302:L306)</f>
        <v>0</v>
      </c>
      <c r="N302" s="137">
        <f>IF(ISNA(VLOOKUP($D302,'Overall Individual'!$B$2:$J$195,7,FALSE)),0,VLOOKUP($D302,'Overall Individual'!$B$2:$J$195,7,FALSE))</f>
        <v>0</v>
      </c>
      <c r="O302" s="188">
        <f>SUM(N302:N306)</f>
        <v>0</v>
      </c>
      <c r="P302" s="120">
        <f>IF(ISNA(VLOOKUP($D302,'Overall Individual'!$B$2:$J$195,8,FALSE)),0,VLOOKUP($D302,'Overall Individual'!$B$2:$J$195,8,FALSE))</f>
        <v>0</v>
      </c>
      <c r="Q302" s="176">
        <f>SUM(P302:P306)</f>
        <v>0</v>
      </c>
      <c r="R302" s="119">
        <f>IF(ISNA(VLOOKUP($D302,'Overall Individual'!$B$2:$J$195,9,FALSE)),0,VLOOKUP($D302,'Overall Individual'!$B$2:$J$195,9,FALSE))</f>
        <v>0</v>
      </c>
      <c r="S302" s="176">
        <f>SUM(R302:R306)</f>
        <v>0</v>
      </c>
      <c r="T302" s="121">
        <f>IF(ISNA(VLOOKUP($D302,'Overall Individual'!$B$2:$K$195,10,FALSE)),0,VLOOKUP($D302,'Overall Individual'!$B$2:$K$195,10,FALSE))</f>
        <v>0</v>
      </c>
      <c r="U302" s="176">
        <f>SUM(T302:T306)</f>
        <v>0</v>
      </c>
      <c r="V302" s="120">
        <f>IF(ISNA(VLOOKUP($D302,'Overall Individual'!$B$2:$L$195,11,FALSE)),0,VLOOKUP($D302,'Overall Individual'!$B$2:$L$195,11,FALSE))</f>
        <v>0</v>
      </c>
      <c r="W302" s="176">
        <f>SUM(V302:V306)</f>
        <v>0</v>
      </c>
      <c r="X302" s="120">
        <f>IF(ISNA(VLOOKUP($D302,'Overall Individual'!$B$2:$M$195,12,FALSE)),0,VLOOKUP($D302,'Overall Individual'!$B$2:$M$195,12,FALSE))</f>
        <v>0</v>
      </c>
      <c r="Y302" s="176">
        <f>SUM(X302:X306)</f>
        <v>0</v>
      </c>
      <c r="Z302" s="120">
        <f>IF(ISNA(VLOOKUP($D302,'Overall Individual'!$B$2:$N$195,13,FALSE)),0,VLOOKUP($D302,'Overall Individual'!$B$2:$N$195,13,FALSE))</f>
        <v>0</v>
      </c>
      <c r="AA302" s="176">
        <f>SUM(Z302:Z306)</f>
        <v>0</v>
      </c>
      <c r="AC302" s="123"/>
      <c r="AD302" s="123"/>
      <c r="AE302" s="123"/>
    </row>
    <row r="303" spans="1:31" ht="12.75" customHeight="1">
      <c r="A303" s="173"/>
      <c r="B303" s="180"/>
      <c r="C303" s="180"/>
      <c r="D303" s="143" t="s">
        <v>4</v>
      </c>
      <c r="E303" s="118">
        <f>VLOOKUP(D303,Runners!A$1:B$158,2,FALSE)</f>
        <v>250000</v>
      </c>
      <c r="F303" s="183"/>
      <c r="G303" s="186"/>
      <c r="H303" s="128">
        <f>IF(ISNA(VLOOKUP($D303,'Overall Individual'!$B$2:$J$195,4,FALSE)),0,VLOOKUP($D303,'Overall Individual'!$B$2:$J$195,4,FALSE))</f>
        <v>98</v>
      </c>
      <c r="I303" s="177"/>
      <c r="J303" s="124">
        <f>IF(ISNA(VLOOKUP($D303,'Overall Individual'!$B$2:$J$195,5,FALSE)),0,VLOOKUP($D303,'Overall Individual'!$B$2:$J$195,5,FALSE))</f>
        <v>0</v>
      </c>
      <c r="K303" s="177"/>
      <c r="L303" s="124">
        <f>IF(ISNA(VLOOKUP($D303,'Overall Individual'!$B$2:$J$195,6,FALSE)),0,VLOOKUP($D303,'Overall Individual'!$B$2:$J$195,6,FALSE))</f>
        <v>0</v>
      </c>
      <c r="M303" s="177"/>
      <c r="N303" s="125">
        <f>IF(ISNA(VLOOKUP($D303,'Overall Individual'!$B$2:$J$195,7,FALSE)),0,VLOOKUP($D303,'Overall Individual'!$B$2:$J$195,7,FALSE))</f>
        <v>0</v>
      </c>
      <c r="O303" s="189"/>
      <c r="P303" s="126">
        <f>IF(ISNA(VLOOKUP($D303,'Overall Individual'!$B$2:$J$195,8,FALSE)),0,VLOOKUP($D303,'Overall Individual'!$B$2:$J$195,8,FALSE))</f>
        <v>0</v>
      </c>
      <c r="Q303" s="177"/>
      <c r="R303" s="127">
        <f>IF(ISNA(VLOOKUP($D303,'Overall Individual'!$B$2:$J$195,9,FALSE)),0,VLOOKUP($D303,'Overall Individual'!$B$2:$J$195,9,FALSE))</f>
        <v>0</v>
      </c>
      <c r="S303" s="177"/>
      <c r="T303" s="128">
        <f>IF(ISNA(VLOOKUP($D303,'Overall Individual'!$B$2:$K$195,10,FALSE)),0,VLOOKUP($D303,'Overall Individual'!$B$2:$K$195,10,FALSE))</f>
        <v>0</v>
      </c>
      <c r="U303" s="177"/>
      <c r="V303" s="124">
        <f>IF(ISNA(VLOOKUP($D303,'Overall Individual'!$B$2:$L$195,11,FALSE)),0,VLOOKUP($D303,'Overall Individual'!$B$2:$L$195,11,FALSE))</f>
        <v>0</v>
      </c>
      <c r="W303" s="177"/>
      <c r="X303" s="124">
        <f>IF(ISNA(VLOOKUP($D303,'Overall Individual'!$B$2:$M$195,12,FALSE)),0,VLOOKUP($D303,'Overall Individual'!$B$2:$M$195,12,FALSE))</f>
        <v>0</v>
      </c>
      <c r="Y303" s="177"/>
      <c r="Z303" s="124">
        <f>IF(ISNA(VLOOKUP($D303,'Overall Individual'!$B$2:$N$195,13,FALSE)),0,VLOOKUP($D303,'Overall Individual'!$B$2:$N$195,13,FALSE))</f>
        <v>0</v>
      </c>
      <c r="AA303" s="177"/>
      <c r="AC303" s="123"/>
      <c r="AD303" s="123"/>
      <c r="AE303" s="123"/>
    </row>
    <row r="304" spans="1:31" ht="12.75" customHeight="1">
      <c r="A304" s="173"/>
      <c r="B304" s="180"/>
      <c r="C304" s="180"/>
      <c r="D304" s="143" t="s">
        <v>135</v>
      </c>
      <c r="E304" s="118">
        <f>VLOOKUP(D304,Runners!A$1:B$158,2,FALSE)</f>
        <v>250000</v>
      </c>
      <c r="F304" s="183"/>
      <c r="G304" s="186"/>
      <c r="H304" s="128">
        <f>IF(ISNA(VLOOKUP($D304,'Overall Individual'!$B$2:$J$195,4,FALSE)),0,VLOOKUP($D304,'Overall Individual'!$B$2:$J$195,4,FALSE))</f>
        <v>0</v>
      </c>
      <c r="I304" s="177"/>
      <c r="J304" s="124">
        <f>IF(ISNA(VLOOKUP($D304,'Overall Individual'!$B$2:$J$195,5,FALSE)),0,VLOOKUP($D304,'Overall Individual'!$B$2:$J$195,5,FALSE))</f>
        <v>0</v>
      </c>
      <c r="K304" s="177"/>
      <c r="L304" s="124">
        <f>IF(ISNA(VLOOKUP($D304,'Overall Individual'!$B$2:$J$195,6,FALSE)),0,VLOOKUP($D304,'Overall Individual'!$B$2:$J$195,6,FALSE))</f>
        <v>0</v>
      </c>
      <c r="M304" s="177"/>
      <c r="N304" s="125">
        <f>IF(ISNA(VLOOKUP($D304,'Overall Individual'!$B$2:$J$195,7,FALSE)),0,VLOOKUP($D304,'Overall Individual'!$B$2:$J$195,7,FALSE))</f>
        <v>0</v>
      </c>
      <c r="O304" s="189"/>
      <c r="P304" s="126">
        <f>IF(ISNA(VLOOKUP($D304,'Overall Individual'!$B$2:$J$195,8,FALSE)),0,VLOOKUP($D304,'Overall Individual'!$B$2:$J$195,8,FALSE))</f>
        <v>0</v>
      </c>
      <c r="Q304" s="177"/>
      <c r="R304" s="127">
        <f>IF(ISNA(VLOOKUP($D304,'Overall Individual'!$B$2:$J$195,9,FALSE)),0,VLOOKUP($D304,'Overall Individual'!$B$2:$J$195,9,FALSE))</f>
        <v>0</v>
      </c>
      <c r="S304" s="177"/>
      <c r="T304" s="128">
        <f>IF(ISNA(VLOOKUP($D304,'Overall Individual'!$B$2:$K$195,10,FALSE)),0,VLOOKUP($D304,'Overall Individual'!$B$2:$K$195,10,FALSE))</f>
        <v>0</v>
      </c>
      <c r="U304" s="177"/>
      <c r="V304" s="124">
        <f>IF(ISNA(VLOOKUP($D304,'Overall Individual'!$B$2:$L$195,11,FALSE)),0,VLOOKUP($D304,'Overall Individual'!$B$2:$L$195,11,FALSE))</f>
        <v>0</v>
      </c>
      <c r="W304" s="177"/>
      <c r="X304" s="124">
        <f>IF(ISNA(VLOOKUP($D304,'Overall Individual'!$B$2:$M$195,12,FALSE)),0,VLOOKUP($D304,'Overall Individual'!$B$2:$M$195,12,FALSE))</f>
        <v>0</v>
      </c>
      <c r="Y304" s="177"/>
      <c r="Z304" s="124">
        <f>IF(ISNA(VLOOKUP($D304,'Overall Individual'!$B$2:$N$195,13,FALSE)),0,VLOOKUP($D304,'Overall Individual'!$B$2:$N$195,13,FALSE))</f>
        <v>0</v>
      </c>
      <c r="AA304" s="177"/>
      <c r="AC304" s="123"/>
      <c r="AD304" s="123"/>
      <c r="AE304" s="123"/>
    </row>
    <row r="305" spans="1:31" ht="12.75" customHeight="1">
      <c r="A305" s="173"/>
      <c r="B305" s="180"/>
      <c r="C305" s="180"/>
      <c r="D305" s="143" t="s">
        <v>115</v>
      </c>
      <c r="E305" s="118">
        <f>VLOOKUP(D305,Runners!A$1:B$158,2,FALSE)</f>
        <v>245000</v>
      </c>
      <c r="F305" s="183"/>
      <c r="G305" s="186"/>
      <c r="H305" s="128">
        <f>IF(ISNA(VLOOKUP($D305,'Overall Individual'!$B$2:$J$195,4,FALSE)),0,VLOOKUP($D305,'Overall Individual'!$B$2:$J$195,4,FALSE))</f>
        <v>85</v>
      </c>
      <c r="I305" s="177"/>
      <c r="J305" s="124">
        <f>IF(ISNA(VLOOKUP($D305,'Overall Individual'!$B$2:$J$195,5,FALSE)),0,VLOOKUP($D305,'Overall Individual'!$B$2:$J$195,5,FALSE))</f>
        <v>0</v>
      </c>
      <c r="K305" s="177"/>
      <c r="L305" s="124">
        <f>IF(ISNA(VLOOKUP($D305,'Overall Individual'!$B$2:$J$195,6,FALSE)),0,VLOOKUP($D305,'Overall Individual'!$B$2:$J$195,6,FALSE))</f>
        <v>0</v>
      </c>
      <c r="M305" s="177"/>
      <c r="N305" s="125">
        <f>IF(ISNA(VLOOKUP($D305,'Overall Individual'!$B$2:$J$195,7,FALSE)),0,VLOOKUP($D305,'Overall Individual'!$B$2:$J$195,7,FALSE))</f>
        <v>0</v>
      </c>
      <c r="O305" s="189"/>
      <c r="P305" s="126">
        <f>IF(ISNA(VLOOKUP($D305,'Overall Individual'!$B$2:$J$195,8,FALSE)),0,VLOOKUP($D305,'Overall Individual'!$B$2:$J$195,8,FALSE))</f>
        <v>0</v>
      </c>
      <c r="Q305" s="177"/>
      <c r="R305" s="127">
        <f>IF(ISNA(VLOOKUP($D305,'Overall Individual'!$B$2:$J$195,9,FALSE)),0,VLOOKUP($D305,'Overall Individual'!$B$2:$J$195,9,FALSE))</f>
        <v>0</v>
      </c>
      <c r="S305" s="177"/>
      <c r="T305" s="128">
        <f>IF(ISNA(VLOOKUP($D305,'Overall Individual'!$B$2:$K$195,10,FALSE)),0,VLOOKUP($D305,'Overall Individual'!$B$2:$K$195,10,FALSE))</f>
        <v>0</v>
      </c>
      <c r="U305" s="177"/>
      <c r="V305" s="124">
        <f>IF(ISNA(VLOOKUP($D305,'Overall Individual'!$B$2:$L$195,11,FALSE)),0,VLOOKUP($D305,'Overall Individual'!$B$2:$L$195,11,FALSE))</f>
        <v>0</v>
      </c>
      <c r="W305" s="177"/>
      <c r="X305" s="124">
        <f>IF(ISNA(VLOOKUP($D305,'Overall Individual'!$B$2:$M$195,12,FALSE)),0,VLOOKUP($D305,'Overall Individual'!$B$2:$M$195,12,FALSE))</f>
        <v>0</v>
      </c>
      <c r="Y305" s="177"/>
      <c r="Z305" s="124">
        <f>IF(ISNA(VLOOKUP($D305,'Overall Individual'!$B$2:$N$195,13,FALSE)),0,VLOOKUP($D305,'Overall Individual'!$B$2:$N$195,13,FALSE))</f>
        <v>0</v>
      </c>
      <c r="AA305" s="177"/>
      <c r="AC305" s="123"/>
      <c r="AD305" s="123"/>
      <c r="AE305" s="123"/>
    </row>
    <row r="306" spans="1:31" ht="12.75" customHeight="1" thickBot="1">
      <c r="A306" s="196"/>
      <c r="B306" s="197"/>
      <c r="C306" s="197"/>
      <c r="D306" s="171"/>
      <c r="E306" s="172">
        <v>0</v>
      </c>
      <c r="F306" s="198"/>
      <c r="G306" s="199"/>
      <c r="H306" s="135">
        <f>IF(ISNA(VLOOKUP($D306,'Overall Individual'!$B$2:$J$195,4,FALSE)),0,VLOOKUP($D306,'Overall Individual'!$B$2:$J$195,4,FALSE))</f>
        <v>0</v>
      </c>
      <c r="I306" s="178"/>
      <c r="J306" s="131">
        <f>IF(ISNA(VLOOKUP($D306,'Overall Individual'!$B$2:$J$195,5,FALSE)),0,VLOOKUP($D306,'Overall Individual'!$B$2:$J$195,5,FALSE))</f>
        <v>0</v>
      </c>
      <c r="K306" s="178"/>
      <c r="L306" s="131">
        <f>IF(ISNA(VLOOKUP($D306,'Overall Individual'!$B$2:$J$195,6,FALSE)),0,VLOOKUP($D306,'Overall Individual'!$B$2:$J$195,6,FALSE))</f>
        <v>0</v>
      </c>
      <c r="M306" s="178"/>
      <c r="N306" s="132">
        <f>IF(ISNA(VLOOKUP($D306,'Overall Individual'!$B$2:$J$195,7,FALSE)),0,VLOOKUP($D306,'Overall Individual'!$B$2:$J$195,7,FALSE))</f>
        <v>0</v>
      </c>
      <c r="O306" s="190"/>
      <c r="P306" s="133">
        <f>IF(ISNA(VLOOKUP($D306,'Overall Individual'!$B$2:$J$195,8,FALSE)),0,VLOOKUP($D306,'Overall Individual'!$B$2:$J$195,8,FALSE))</f>
        <v>0</v>
      </c>
      <c r="Q306" s="178"/>
      <c r="R306" s="134">
        <f>IF(ISNA(VLOOKUP($D306,'Overall Individual'!$B$2:$J$195,9,FALSE)),0,VLOOKUP($D306,'Overall Individual'!$B$2:$J$195,9,FALSE))</f>
        <v>0</v>
      </c>
      <c r="S306" s="178"/>
      <c r="T306" s="135">
        <f>IF(ISNA(VLOOKUP($D306,'Overall Individual'!$B$2:$K$195,10,FALSE)),0,VLOOKUP($D306,'Overall Individual'!$B$2:$K$195,10,FALSE))</f>
        <v>0</v>
      </c>
      <c r="U306" s="178"/>
      <c r="V306" s="131">
        <f>IF(ISNA(VLOOKUP($D306,'Overall Individual'!$B$2:$L$195,11,FALSE)),0,VLOOKUP($D306,'Overall Individual'!$B$2:$L$195,11,FALSE))</f>
        <v>0</v>
      </c>
      <c r="W306" s="178"/>
      <c r="X306" s="131">
        <f>IF(ISNA(VLOOKUP($D306,'Overall Individual'!$B$2:$M$195,12,FALSE)),0,VLOOKUP($D306,'Overall Individual'!$B$2:$M$195,12,FALSE))</f>
        <v>0</v>
      </c>
      <c r="Y306" s="178"/>
      <c r="Z306" s="131">
        <f>IF(ISNA(VLOOKUP($D306,'Overall Individual'!$B$2:$N$195,13,FALSE)),0,VLOOKUP($D306,'Overall Individual'!$B$2:$N$195,13,FALSE))</f>
        <v>0</v>
      </c>
      <c r="AA306" s="178"/>
      <c r="AC306" s="123"/>
      <c r="AD306" s="123"/>
      <c r="AE306" s="123"/>
    </row>
    <row r="307" ht="12" thickTop="1">
      <c r="G307" s="151">
        <f>SUM(G2:G306)</f>
        <v>135</v>
      </c>
    </row>
  </sheetData>
  <sheetProtection/>
  <mergeCells count="915">
    <mergeCell ref="I147:I151"/>
    <mergeCell ref="I152:I156"/>
    <mergeCell ref="I167:I171"/>
    <mergeCell ref="I172:I176"/>
    <mergeCell ref="I177:I181"/>
    <mergeCell ref="I297:I301"/>
    <mergeCell ref="I242:I246"/>
    <mergeCell ref="I247:I251"/>
    <mergeCell ref="I252:I256"/>
    <mergeCell ref="I257:I261"/>
    <mergeCell ref="I97:I101"/>
    <mergeCell ref="I102:I106"/>
    <mergeCell ref="I107:I111"/>
    <mergeCell ref="I112:I116"/>
    <mergeCell ref="I117:I121"/>
    <mergeCell ref="I122:I126"/>
    <mergeCell ref="I67:I71"/>
    <mergeCell ref="I72:I76"/>
    <mergeCell ref="I77:I81"/>
    <mergeCell ref="I82:I86"/>
    <mergeCell ref="I87:I91"/>
    <mergeCell ref="I92:I96"/>
    <mergeCell ref="I37:I41"/>
    <mergeCell ref="I42:I46"/>
    <mergeCell ref="I47:I51"/>
    <mergeCell ref="I52:I56"/>
    <mergeCell ref="I57:I61"/>
    <mergeCell ref="I62:I66"/>
    <mergeCell ref="I7:I11"/>
    <mergeCell ref="I12:I16"/>
    <mergeCell ref="I17:I21"/>
    <mergeCell ref="I22:I26"/>
    <mergeCell ref="I27:I31"/>
    <mergeCell ref="I32:I36"/>
    <mergeCell ref="Y302:Y306"/>
    <mergeCell ref="AA302:AA306"/>
    <mergeCell ref="B127:B131"/>
    <mergeCell ref="M302:M306"/>
    <mergeCell ref="O302:O306"/>
    <mergeCell ref="Q302:Q306"/>
    <mergeCell ref="I127:I131"/>
    <mergeCell ref="I132:I136"/>
    <mergeCell ref="I137:I141"/>
    <mergeCell ref="I142:I146"/>
    <mergeCell ref="S302:S306"/>
    <mergeCell ref="U302:U306"/>
    <mergeCell ref="W302:W306"/>
    <mergeCell ref="A302:A306"/>
    <mergeCell ref="B302:B306"/>
    <mergeCell ref="C302:C306"/>
    <mergeCell ref="F302:F306"/>
    <mergeCell ref="G302:G306"/>
    <mergeCell ref="K302:K306"/>
    <mergeCell ref="I302:I306"/>
    <mergeCell ref="W297:W301"/>
    <mergeCell ref="Y297:Y301"/>
    <mergeCell ref="AA297:AA301"/>
    <mergeCell ref="K297:K301"/>
    <mergeCell ref="M297:M301"/>
    <mergeCell ref="Q297:Q301"/>
    <mergeCell ref="S297:S301"/>
    <mergeCell ref="U297:U301"/>
    <mergeCell ref="A297:A301"/>
    <mergeCell ref="B297:B301"/>
    <mergeCell ref="C297:C301"/>
    <mergeCell ref="F297:F301"/>
    <mergeCell ref="G297:G301"/>
    <mergeCell ref="O297:O301"/>
    <mergeCell ref="Y257:Y261"/>
    <mergeCell ref="AA257:AA261"/>
    <mergeCell ref="K257:K261"/>
    <mergeCell ref="M257:M261"/>
    <mergeCell ref="Q257:Q261"/>
    <mergeCell ref="S257:S261"/>
    <mergeCell ref="U257:U261"/>
    <mergeCell ref="W252:W256"/>
    <mergeCell ref="Y252:Y256"/>
    <mergeCell ref="AA252:AA256"/>
    <mergeCell ref="A257:A261"/>
    <mergeCell ref="B257:B261"/>
    <mergeCell ref="C257:C261"/>
    <mergeCell ref="F257:F261"/>
    <mergeCell ref="G257:G261"/>
    <mergeCell ref="O257:O261"/>
    <mergeCell ref="W257:W261"/>
    <mergeCell ref="O252:O256"/>
    <mergeCell ref="K252:K256"/>
    <mergeCell ref="M252:M256"/>
    <mergeCell ref="Q252:Q256"/>
    <mergeCell ref="S252:S256"/>
    <mergeCell ref="U252:U256"/>
    <mergeCell ref="S247:S251"/>
    <mergeCell ref="U247:U251"/>
    <mergeCell ref="W247:W251"/>
    <mergeCell ref="Y247:Y251"/>
    <mergeCell ref="AA247:AA251"/>
    <mergeCell ref="A252:A256"/>
    <mergeCell ref="B252:B256"/>
    <mergeCell ref="C252:C256"/>
    <mergeCell ref="F252:F256"/>
    <mergeCell ref="G252:G256"/>
    <mergeCell ref="F247:F251"/>
    <mergeCell ref="G247:G251"/>
    <mergeCell ref="O247:O251"/>
    <mergeCell ref="K247:K251"/>
    <mergeCell ref="M247:M251"/>
    <mergeCell ref="Q247:Q251"/>
    <mergeCell ref="Q242:Q246"/>
    <mergeCell ref="S242:S246"/>
    <mergeCell ref="U242:U246"/>
    <mergeCell ref="W242:W246"/>
    <mergeCell ref="Y242:Y246"/>
    <mergeCell ref="AA242:AA246"/>
    <mergeCell ref="A242:A246"/>
    <mergeCell ref="B247:B251"/>
    <mergeCell ref="C242:C246"/>
    <mergeCell ref="F242:F246"/>
    <mergeCell ref="G242:G246"/>
    <mergeCell ref="O242:O246"/>
    <mergeCell ref="K242:K246"/>
    <mergeCell ref="M242:M246"/>
    <mergeCell ref="A247:A251"/>
    <mergeCell ref="C247:C251"/>
    <mergeCell ref="Q207:Q211"/>
    <mergeCell ref="S207:S211"/>
    <mergeCell ref="U207:U211"/>
    <mergeCell ref="W207:W211"/>
    <mergeCell ref="Y207:Y211"/>
    <mergeCell ref="AA207:AA211"/>
    <mergeCell ref="A207:A211"/>
    <mergeCell ref="B207:B211"/>
    <mergeCell ref="C207:C211"/>
    <mergeCell ref="F207:F211"/>
    <mergeCell ref="G207:G211"/>
    <mergeCell ref="O207:O211"/>
    <mergeCell ref="K207:K211"/>
    <mergeCell ref="M207:M211"/>
    <mergeCell ref="I207:I211"/>
    <mergeCell ref="Q202:Q206"/>
    <mergeCell ref="S202:S206"/>
    <mergeCell ref="U202:U206"/>
    <mergeCell ref="W202:W206"/>
    <mergeCell ref="Y202:Y206"/>
    <mergeCell ref="AA202:AA206"/>
    <mergeCell ref="A202:A206"/>
    <mergeCell ref="B202:B206"/>
    <mergeCell ref="C202:C206"/>
    <mergeCell ref="F202:F206"/>
    <mergeCell ref="G202:G206"/>
    <mergeCell ref="O202:O206"/>
    <mergeCell ref="K202:K206"/>
    <mergeCell ref="M202:M206"/>
    <mergeCell ref="I202:I206"/>
    <mergeCell ref="Q197:Q201"/>
    <mergeCell ref="S197:S201"/>
    <mergeCell ref="U197:U201"/>
    <mergeCell ref="W197:W201"/>
    <mergeCell ref="Y197:Y201"/>
    <mergeCell ref="AA197:AA201"/>
    <mergeCell ref="A197:A201"/>
    <mergeCell ref="B197:B201"/>
    <mergeCell ref="C197:C201"/>
    <mergeCell ref="F197:F201"/>
    <mergeCell ref="G197:G201"/>
    <mergeCell ref="O197:O201"/>
    <mergeCell ref="K197:K201"/>
    <mergeCell ref="M197:M201"/>
    <mergeCell ref="I197:I201"/>
    <mergeCell ref="Q192:Q196"/>
    <mergeCell ref="S192:S196"/>
    <mergeCell ref="U192:U196"/>
    <mergeCell ref="W192:W196"/>
    <mergeCell ref="Y192:Y196"/>
    <mergeCell ref="AA192:AA196"/>
    <mergeCell ref="A192:A196"/>
    <mergeCell ref="B192:B196"/>
    <mergeCell ref="C192:C196"/>
    <mergeCell ref="F192:F196"/>
    <mergeCell ref="G192:G196"/>
    <mergeCell ref="O192:O196"/>
    <mergeCell ref="K192:K196"/>
    <mergeCell ref="M192:M196"/>
    <mergeCell ref="I192:I196"/>
    <mergeCell ref="Q187:Q191"/>
    <mergeCell ref="S187:S191"/>
    <mergeCell ref="U187:U191"/>
    <mergeCell ref="W187:W191"/>
    <mergeCell ref="Y187:Y191"/>
    <mergeCell ref="AA187:AA191"/>
    <mergeCell ref="A187:A191"/>
    <mergeCell ref="B187:B191"/>
    <mergeCell ref="C187:C191"/>
    <mergeCell ref="F187:F191"/>
    <mergeCell ref="G187:G191"/>
    <mergeCell ref="O187:O191"/>
    <mergeCell ref="K187:K191"/>
    <mergeCell ref="M187:M191"/>
    <mergeCell ref="I187:I191"/>
    <mergeCell ref="Q182:Q186"/>
    <mergeCell ref="S182:S186"/>
    <mergeCell ref="U182:U186"/>
    <mergeCell ref="W182:W186"/>
    <mergeCell ref="Y182:Y186"/>
    <mergeCell ref="AA182:AA186"/>
    <mergeCell ref="A182:A186"/>
    <mergeCell ref="B182:B186"/>
    <mergeCell ref="C182:C186"/>
    <mergeCell ref="F182:F186"/>
    <mergeCell ref="G182:G186"/>
    <mergeCell ref="O182:O186"/>
    <mergeCell ref="K182:K186"/>
    <mergeCell ref="M182:M186"/>
    <mergeCell ref="I182:I186"/>
    <mergeCell ref="Q177:Q181"/>
    <mergeCell ref="S177:S181"/>
    <mergeCell ref="U177:U181"/>
    <mergeCell ref="W177:W181"/>
    <mergeCell ref="Y177:Y181"/>
    <mergeCell ref="AA177:AA181"/>
    <mergeCell ref="A177:A181"/>
    <mergeCell ref="B177:B181"/>
    <mergeCell ref="C177:C181"/>
    <mergeCell ref="F177:F181"/>
    <mergeCell ref="G177:G181"/>
    <mergeCell ref="O177:O181"/>
    <mergeCell ref="K177:K181"/>
    <mergeCell ref="M177:M181"/>
    <mergeCell ref="AA172:AA176"/>
    <mergeCell ref="M172:M176"/>
    <mergeCell ref="Q172:Q176"/>
    <mergeCell ref="S172:S176"/>
    <mergeCell ref="U172:U176"/>
    <mergeCell ref="W172:W176"/>
    <mergeCell ref="Y172:Y176"/>
    <mergeCell ref="A172:A176"/>
    <mergeCell ref="B172:B176"/>
    <mergeCell ref="C172:C176"/>
    <mergeCell ref="F172:F176"/>
    <mergeCell ref="G172:G176"/>
    <mergeCell ref="O172:O176"/>
    <mergeCell ref="K172:K176"/>
    <mergeCell ref="Q157:Q161"/>
    <mergeCell ref="S157:S161"/>
    <mergeCell ref="U157:U161"/>
    <mergeCell ref="W157:W161"/>
    <mergeCell ref="Y157:Y161"/>
    <mergeCell ref="AA157:AA161"/>
    <mergeCell ref="A157:A161"/>
    <mergeCell ref="B157:B161"/>
    <mergeCell ref="C157:C161"/>
    <mergeCell ref="F157:F161"/>
    <mergeCell ref="G157:G161"/>
    <mergeCell ref="O157:O161"/>
    <mergeCell ref="K157:K161"/>
    <mergeCell ref="M157:M161"/>
    <mergeCell ref="I157:I161"/>
    <mergeCell ref="Q152:Q156"/>
    <mergeCell ref="S152:S156"/>
    <mergeCell ref="U152:U156"/>
    <mergeCell ref="W152:W156"/>
    <mergeCell ref="Y152:Y156"/>
    <mergeCell ref="AA152:AA156"/>
    <mergeCell ref="B152:B156"/>
    <mergeCell ref="C152:C156"/>
    <mergeCell ref="F152:F156"/>
    <mergeCell ref="G152:G156"/>
    <mergeCell ref="O152:O156"/>
    <mergeCell ref="K152:K156"/>
    <mergeCell ref="M152:M156"/>
    <mergeCell ref="S2:S6"/>
    <mergeCell ref="A142:A146"/>
    <mergeCell ref="A147:A151"/>
    <mergeCell ref="A167:A171"/>
    <mergeCell ref="A97:A101"/>
    <mergeCell ref="A112:A116"/>
    <mergeCell ref="A127:A131"/>
    <mergeCell ref="A132:A136"/>
    <mergeCell ref="A117:A121"/>
    <mergeCell ref="A152:A156"/>
    <mergeCell ref="A122:A126"/>
    <mergeCell ref="A32:A36"/>
    <mergeCell ref="A37:A41"/>
    <mergeCell ref="A42:A46"/>
    <mergeCell ref="A47:A51"/>
    <mergeCell ref="A52:A56"/>
    <mergeCell ref="A107:A111"/>
    <mergeCell ref="A92:A96"/>
    <mergeCell ref="A57:A61"/>
    <mergeCell ref="A2:A6"/>
    <mergeCell ref="A7:A11"/>
    <mergeCell ref="A12:A16"/>
    <mergeCell ref="A17:A21"/>
    <mergeCell ref="A22:A26"/>
    <mergeCell ref="A27:A31"/>
    <mergeCell ref="Y147:Y151"/>
    <mergeCell ref="Y167:Y171"/>
    <mergeCell ref="A62:A66"/>
    <mergeCell ref="A67:A71"/>
    <mergeCell ref="A82:A86"/>
    <mergeCell ref="A87:A91"/>
    <mergeCell ref="A102:A106"/>
    <mergeCell ref="O167:O171"/>
    <mergeCell ref="A72:A76"/>
    <mergeCell ref="A77:A81"/>
    <mergeCell ref="Y127:Y131"/>
    <mergeCell ref="Y132:Y136"/>
    <mergeCell ref="Y142:Y146"/>
    <mergeCell ref="Y112:Y116"/>
    <mergeCell ref="Y117:Y121"/>
    <mergeCell ref="Y122:Y126"/>
    <mergeCell ref="Y137:Y141"/>
    <mergeCell ref="Y92:Y96"/>
    <mergeCell ref="Y97:Y101"/>
    <mergeCell ref="Y102:Y106"/>
    <mergeCell ref="Y107:Y111"/>
    <mergeCell ref="Y72:Y76"/>
    <mergeCell ref="Y77:Y81"/>
    <mergeCell ref="Y82:Y86"/>
    <mergeCell ref="Y87:Y91"/>
    <mergeCell ref="Y62:Y66"/>
    <mergeCell ref="Y67:Y71"/>
    <mergeCell ref="Y32:Y36"/>
    <mergeCell ref="Y37:Y41"/>
    <mergeCell ref="Y42:Y46"/>
    <mergeCell ref="Y47:Y51"/>
    <mergeCell ref="W147:W151"/>
    <mergeCell ref="W167:W171"/>
    <mergeCell ref="Y22:Y26"/>
    <mergeCell ref="Y27:Y31"/>
    <mergeCell ref="Y2:Y6"/>
    <mergeCell ref="Y7:Y11"/>
    <mergeCell ref="Y12:Y16"/>
    <mergeCell ref="Y17:Y21"/>
    <mergeCell ref="Y52:Y56"/>
    <mergeCell ref="Y57:Y61"/>
    <mergeCell ref="W97:W101"/>
    <mergeCell ref="W127:W131"/>
    <mergeCell ref="W132:W136"/>
    <mergeCell ref="W142:W146"/>
    <mergeCell ref="W112:W116"/>
    <mergeCell ref="W117:W121"/>
    <mergeCell ref="W122:W126"/>
    <mergeCell ref="W137:W141"/>
    <mergeCell ref="W102:W106"/>
    <mergeCell ref="W107:W111"/>
    <mergeCell ref="W72:W76"/>
    <mergeCell ref="W77:W81"/>
    <mergeCell ref="W82:W86"/>
    <mergeCell ref="W87:W91"/>
    <mergeCell ref="W2:W6"/>
    <mergeCell ref="W7:W11"/>
    <mergeCell ref="W12:W16"/>
    <mergeCell ref="W17:W21"/>
    <mergeCell ref="W52:W56"/>
    <mergeCell ref="W57:W61"/>
    <mergeCell ref="O2:O6"/>
    <mergeCell ref="W32:W36"/>
    <mergeCell ref="W37:W41"/>
    <mergeCell ref="O47:O51"/>
    <mergeCell ref="Q2:Q6"/>
    <mergeCell ref="Q7:Q11"/>
    <mergeCell ref="Q12:Q16"/>
    <mergeCell ref="Q17:Q21"/>
    <mergeCell ref="W42:W46"/>
    <mergeCell ref="Q22:Q26"/>
    <mergeCell ref="O142:O146"/>
    <mergeCell ref="O147:O151"/>
    <mergeCell ref="W22:W26"/>
    <mergeCell ref="W27:W31"/>
    <mergeCell ref="W62:W66"/>
    <mergeCell ref="W67:W71"/>
    <mergeCell ref="O112:O116"/>
    <mergeCell ref="W92:W96"/>
    <mergeCell ref="W47:W51"/>
    <mergeCell ref="O132:O136"/>
    <mergeCell ref="O117:O121"/>
    <mergeCell ref="O122:O126"/>
    <mergeCell ref="O7:O11"/>
    <mergeCell ref="O12:O16"/>
    <mergeCell ref="O17:O21"/>
    <mergeCell ref="O52:O56"/>
    <mergeCell ref="O57:O61"/>
    <mergeCell ref="O32:O36"/>
    <mergeCell ref="O37:O41"/>
    <mergeCell ref="O102:O106"/>
    <mergeCell ref="I2:I6"/>
    <mergeCell ref="O22:O26"/>
    <mergeCell ref="O27:O31"/>
    <mergeCell ref="O62:O66"/>
    <mergeCell ref="O67:O71"/>
    <mergeCell ref="O92:O96"/>
    <mergeCell ref="O77:O81"/>
    <mergeCell ref="O82:O86"/>
    <mergeCell ref="O87:O91"/>
    <mergeCell ref="O42:O46"/>
    <mergeCell ref="G142:G146"/>
    <mergeCell ref="F147:F151"/>
    <mergeCell ref="G117:G121"/>
    <mergeCell ref="G77:G81"/>
    <mergeCell ref="G82:G86"/>
    <mergeCell ref="O72:O76"/>
    <mergeCell ref="G72:G76"/>
    <mergeCell ref="O97:O101"/>
    <mergeCell ref="O107:O111"/>
    <mergeCell ref="O127:O131"/>
    <mergeCell ref="G47:G51"/>
    <mergeCell ref="G52:G56"/>
    <mergeCell ref="G57:G61"/>
    <mergeCell ref="G62:G66"/>
    <mergeCell ref="F122:F126"/>
    <mergeCell ref="G122:G126"/>
    <mergeCell ref="F112:F116"/>
    <mergeCell ref="G112:G116"/>
    <mergeCell ref="G67:G71"/>
    <mergeCell ref="B122:B126"/>
    <mergeCell ref="C122:C126"/>
    <mergeCell ref="B167:B171"/>
    <mergeCell ref="C167:C171"/>
    <mergeCell ref="G147:G151"/>
    <mergeCell ref="F167:F171"/>
    <mergeCell ref="G167:G171"/>
    <mergeCell ref="B147:B151"/>
    <mergeCell ref="C147:C151"/>
    <mergeCell ref="B142:B146"/>
    <mergeCell ref="B102:B106"/>
    <mergeCell ref="C102:C106"/>
    <mergeCell ref="B107:B111"/>
    <mergeCell ref="C107:C111"/>
    <mergeCell ref="B117:B121"/>
    <mergeCell ref="C117:C121"/>
    <mergeCell ref="B112:B116"/>
    <mergeCell ref="C112:C116"/>
    <mergeCell ref="B97:B101"/>
    <mergeCell ref="C97:C101"/>
    <mergeCell ref="G87:G91"/>
    <mergeCell ref="F92:F96"/>
    <mergeCell ref="G92:G96"/>
    <mergeCell ref="F102:F106"/>
    <mergeCell ref="G102:G106"/>
    <mergeCell ref="F97:F101"/>
    <mergeCell ref="B92:B96"/>
    <mergeCell ref="C92:C96"/>
    <mergeCell ref="F22:F26"/>
    <mergeCell ref="G97:G101"/>
    <mergeCell ref="F52:F56"/>
    <mergeCell ref="F57:F61"/>
    <mergeCell ref="F62:F66"/>
    <mergeCell ref="G22:G26"/>
    <mergeCell ref="F77:F81"/>
    <mergeCell ref="F82:F86"/>
    <mergeCell ref="G32:G36"/>
    <mergeCell ref="G37:G41"/>
    <mergeCell ref="F27:F31"/>
    <mergeCell ref="B87:B91"/>
    <mergeCell ref="C87:C91"/>
    <mergeCell ref="F87:F91"/>
    <mergeCell ref="B82:B86"/>
    <mergeCell ref="C42:C46"/>
    <mergeCell ref="B57:B61"/>
    <mergeCell ref="C57:C61"/>
    <mergeCell ref="B72:B76"/>
    <mergeCell ref="C72:C76"/>
    <mergeCell ref="G27:G31"/>
    <mergeCell ref="G42:G46"/>
    <mergeCell ref="B37:B41"/>
    <mergeCell ref="B52:B56"/>
    <mergeCell ref="C52:C56"/>
    <mergeCell ref="B32:B36"/>
    <mergeCell ref="B42:B46"/>
    <mergeCell ref="B47:B51"/>
    <mergeCell ref="C47:C51"/>
    <mergeCell ref="C32:C36"/>
    <mergeCell ref="B77:B81"/>
    <mergeCell ref="C77:C81"/>
    <mergeCell ref="B62:B66"/>
    <mergeCell ref="C82:C86"/>
    <mergeCell ref="C62:C66"/>
    <mergeCell ref="B67:B71"/>
    <mergeCell ref="C67:C71"/>
    <mergeCell ref="C22:C26"/>
    <mergeCell ref="B27:B31"/>
    <mergeCell ref="C37:C41"/>
    <mergeCell ref="B12:B16"/>
    <mergeCell ref="C12:C16"/>
    <mergeCell ref="B17:B21"/>
    <mergeCell ref="C17:C21"/>
    <mergeCell ref="C27:C31"/>
    <mergeCell ref="B2:B6"/>
    <mergeCell ref="C2:C6"/>
    <mergeCell ref="B7:B11"/>
    <mergeCell ref="C7:C11"/>
    <mergeCell ref="G2:G6"/>
    <mergeCell ref="G7:G11"/>
    <mergeCell ref="F2:F6"/>
    <mergeCell ref="F7:F11"/>
    <mergeCell ref="G12:G16"/>
    <mergeCell ref="G17:G21"/>
    <mergeCell ref="F12:F16"/>
    <mergeCell ref="F17:F21"/>
    <mergeCell ref="F67:F71"/>
    <mergeCell ref="F72:F76"/>
    <mergeCell ref="F32:F36"/>
    <mergeCell ref="F37:F41"/>
    <mergeCell ref="F42:F46"/>
    <mergeCell ref="F47:F51"/>
    <mergeCell ref="F132:F136"/>
    <mergeCell ref="G132:G136"/>
    <mergeCell ref="F127:F131"/>
    <mergeCell ref="G127:G131"/>
    <mergeCell ref="G107:G111"/>
    <mergeCell ref="F107:F111"/>
    <mergeCell ref="F117:F121"/>
    <mergeCell ref="C142:C146"/>
    <mergeCell ref="B132:B136"/>
    <mergeCell ref="C132:C136"/>
    <mergeCell ref="K22:K26"/>
    <mergeCell ref="K27:K31"/>
    <mergeCell ref="K32:K36"/>
    <mergeCell ref="K37:K41"/>
    <mergeCell ref="F142:F146"/>
    <mergeCell ref="B22:B26"/>
    <mergeCell ref="C127:C131"/>
    <mergeCell ref="K97:K101"/>
    <mergeCell ref="K102:K106"/>
    <mergeCell ref="K107:K111"/>
    <mergeCell ref="K2:K6"/>
    <mergeCell ref="K7:K11"/>
    <mergeCell ref="K12:K16"/>
    <mergeCell ref="K42:K46"/>
    <mergeCell ref="K47:K51"/>
    <mergeCell ref="K52:K56"/>
    <mergeCell ref="K17:K21"/>
    <mergeCell ref="K57:K61"/>
    <mergeCell ref="K62:K66"/>
    <mergeCell ref="K167:K171"/>
    <mergeCell ref="K117:K121"/>
    <mergeCell ref="K67:K71"/>
    <mergeCell ref="K72:K76"/>
    <mergeCell ref="K77:K81"/>
    <mergeCell ref="K82:K86"/>
    <mergeCell ref="K87:K91"/>
    <mergeCell ref="K92:K96"/>
    <mergeCell ref="K122:K126"/>
    <mergeCell ref="K127:K131"/>
    <mergeCell ref="K132:K136"/>
    <mergeCell ref="K142:K146"/>
    <mergeCell ref="K147:K151"/>
    <mergeCell ref="K112:K116"/>
    <mergeCell ref="M2:M6"/>
    <mergeCell ref="M7:M11"/>
    <mergeCell ref="M12:M16"/>
    <mergeCell ref="M17:M21"/>
    <mergeCell ref="M22:M26"/>
    <mergeCell ref="M27:M31"/>
    <mergeCell ref="M87:M91"/>
    <mergeCell ref="M32:M36"/>
    <mergeCell ref="M37:M41"/>
    <mergeCell ref="M42:M46"/>
    <mergeCell ref="M47:M51"/>
    <mergeCell ref="M52:M56"/>
    <mergeCell ref="M57:M61"/>
    <mergeCell ref="M92:M96"/>
    <mergeCell ref="M97:M101"/>
    <mergeCell ref="M102:M106"/>
    <mergeCell ref="M107:M111"/>
    <mergeCell ref="M112:M116"/>
    <mergeCell ref="M62:M66"/>
    <mergeCell ref="M67:M71"/>
    <mergeCell ref="M72:M76"/>
    <mergeCell ref="M77:M81"/>
    <mergeCell ref="M82:M86"/>
    <mergeCell ref="M147:M151"/>
    <mergeCell ref="M167:M171"/>
    <mergeCell ref="M117:M121"/>
    <mergeCell ref="M122:M126"/>
    <mergeCell ref="M127:M131"/>
    <mergeCell ref="M132:M136"/>
    <mergeCell ref="M142:M146"/>
    <mergeCell ref="Q27:Q31"/>
    <mergeCell ref="Q107:Q111"/>
    <mergeCell ref="Q52:Q56"/>
    <mergeCell ref="Q57:Q61"/>
    <mergeCell ref="Q62:Q66"/>
    <mergeCell ref="Q67:Q71"/>
    <mergeCell ref="Q72:Q76"/>
    <mergeCell ref="Q82:Q86"/>
    <mergeCell ref="Q87:Q91"/>
    <mergeCell ref="Q92:Q96"/>
    <mergeCell ref="Q97:Q101"/>
    <mergeCell ref="Q32:Q36"/>
    <mergeCell ref="Q37:Q41"/>
    <mergeCell ref="Q42:Q46"/>
    <mergeCell ref="Q47:Q51"/>
    <mergeCell ref="Q102:Q106"/>
    <mergeCell ref="Q132:Q136"/>
    <mergeCell ref="Q142:Q146"/>
    <mergeCell ref="Q147:Q151"/>
    <mergeCell ref="Q167:Q171"/>
    <mergeCell ref="Q77:Q81"/>
    <mergeCell ref="Q112:Q116"/>
    <mergeCell ref="Q117:Q121"/>
    <mergeCell ref="Q122:Q126"/>
    <mergeCell ref="Q127:Q131"/>
    <mergeCell ref="Q137:Q141"/>
    <mergeCell ref="U2:U6"/>
    <mergeCell ref="U7:U11"/>
    <mergeCell ref="U12:U16"/>
    <mergeCell ref="U17:U21"/>
    <mergeCell ref="U22:U26"/>
    <mergeCell ref="U27:U31"/>
    <mergeCell ref="U82:U86"/>
    <mergeCell ref="U87:U91"/>
    <mergeCell ref="U32:U36"/>
    <mergeCell ref="U37:U41"/>
    <mergeCell ref="U42:U46"/>
    <mergeCell ref="U47:U51"/>
    <mergeCell ref="U52:U56"/>
    <mergeCell ref="U57:U61"/>
    <mergeCell ref="U167:U171"/>
    <mergeCell ref="U102:U106"/>
    <mergeCell ref="U107:U111"/>
    <mergeCell ref="U112:U116"/>
    <mergeCell ref="U117:U121"/>
    <mergeCell ref="U122:U126"/>
    <mergeCell ref="U127:U131"/>
    <mergeCell ref="U137:U141"/>
    <mergeCell ref="AA32:AA36"/>
    <mergeCell ref="U92:U96"/>
    <mergeCell ref="U97:U101"/>
    <mergeCell ref="U132:U136"/>
    <mergeCell ref="U142:U146"/>
    <mergeCell ref="U147:U151"/>
    <mergeCell ref="U62:U66"/>
    <mergeCell ref="U67:U71"/>
    <mergeCell ref="U72:U76"/>
    <mergeCell ref="U77:U81"/>
    <mergeCell ref="AA2:AA6"/>
    <mergeCell ref="AA7:AA11"/>
    <mergeCell ref="AA12:AA16"/>
    <mergeCell ref="AA17:AA21"/>
    <mergeCell ref="AA22:AA26"/>
    <mergeCell ref="AA27:AA31"/>
    <mergeCell ref="AA92:AA96"/>
    <mergeCell ref="AA37:AA41"/>
    <mergeCell ref="AA42:AA46"/>
    <mergeCell ref="AA47:AA51"/>
    <mergeCell ref="AA52:AA56"/>
    <mergeCell ref="AA57:AA61"/>
    <mergeCell ref="AA62:AA66"/>
    <mergeCell ref="AA97:AA101"/>
    <mergeCell ref="AA102:AA106"/>
    <mergeCell ref="AA107:AA111"/>
    <mergeCell ref="AA112:AA116"/>
    <mergeCell ref="AA117:AA121"/>
    <mergeCell ref="AA67:AA71"/>
    <mergeCell ref="AA72:AA76"/>
    <mergeCell ref="AA77:AA81"/>
    <mergeCell ref="AA82:AA86"/>
    <mergeCell ref="AA87:AA91"/>
    <mergeCell ref="AA122:AA126"/>
    <mergeCell ref="AA127:AA131"/>
    <mergeCell ref="AA132:AA136"/>
    <mergeCell ref="AA142:AA146"/>
    <mergeCell ref="AA147:AA151"/>
    <mergeCell ref="AA167:AA171"/>
    <mergeCell ref="AA137:AA141"/>
    <mergeCell ref="S7:S11"/>
    <mergeCell ref="S12:S16"/>
    <mergeCell ref="S17:S21"/>
    <mergeCell ref="S22:S26"/>
    <mergeCell ref="S27:S31"/>
    <mergeCell ref="S32:S36"/>
    <mergeCell ref="S92:S96"/>
    <mergeCell ref="S37:S41"/>
    <mergeCell ref="S42:S46"/>
    <mergeCell ref="S47:S51"/>
    <mergeCell ref="S52:S56"/>
    <mergeCell ref="S57:S61"/>
    <mergeCell ref="S62:S66"/>
    <mergeCell ref="S97:S101"/>
    <mergeCell ref="S102:S106"/>
    <mergeCell ref="S107:S111"/>
    <mergeCell ref="S112:S116"/>
    <mergeCell ref="S117:S121"/>
    <mergeCell ref="S67:S71"/>
    <mergeCell ref="S72:S76"/>
    <mergeCell ref="S77:S81"/>
    <mergeCell ref="S82:S86"/>
    <mergeCell ref="S87:S91"/>
    <mergeCell ref="S122:S126"/>
    <mergeCell ref="S127:S131"/>
    <mergeCell ref="S132:S136"/>
    <mergeCell ref="S142:S146"/>
    <mergeCell ref="S147:S151"/>
    <mergeCell ref="S167:S171"/>
    <mergeCell ref="S137:S141"/>
    <mergeCell ref="A137:A141"/>
    <mergeCell ref="C137:C141"/>
    <mergeCell ref="F137:F141"/>
    <mergeCell ref="G137:G141"/>
    <mergeCell ref="O137:O141"/>
    <mergeCell ref="K137:K141"/>
    <mergeCell ref="M137:M141"/>
    <mergeCell ref="B137:B141"/>
    <mergeCell ref="A162:A166"/>
    <mergeCell ref="B162:B166"/>
    <mergeCell ref="C162:C166"/>
    <mergeCell ref="F162:F166"/>
    <mergeCell ref="G162:G166"/>
    <mergeCell ref="O162:O166"/>
    <mergeCell ref="I162:I166"/>
    <mergeCell ref="W162:W166"/>
    <mergeCell ref="Y162:Y166"/>
    <mergeCell ref="AA162:AA166"/>
    <mergeCell ref="K162:K166"/>
    <mergeCell ref="M162:M166"/>
    <mergeCell ref="Q162:Q166"/>
    <mergeCell ref="S162:S166"/>
    <mergeCell ref="U162:U166"/>
    <mergeCell ref="A212:A216"/>
    <mergeCell ref="B212:B216"/>
    <mergeCell ref="C212:C216"/>
    <mergeCell ref="F212:F216"/>
    <mergeCell ref="G212:G216"/>
    <mergeCell ref="O212:O216"/>
    <mergeCell ref="K212:K216"/>
    <mergeCell ref="M212:M216"/>
    <mergeCell ref="I212:I216"/>
    <mergeCell ref="Q212:Q216"/>
    <mergeCell ref="S212:S216"/>
    <mergeCell ref="U212:U216"/>
    <mergeCell ref="W212:W216"/>
    <mergeCell ref="Y212:Y216"/>
    <mergeCell ref="AA212:AA216"/>
    <mergeCell ref="A217:A221"/>
    <mergeCell ref="B217:B221"/>
    <mergeCell ref="C217:C221"/>
    <mergeCell ref="F217:F221"/>
    <mergeCell ref="G217:G221"/>
    <mergeCell ref="O217:O221"/>
    <mergeCell ref="K217:K221"/>
    <mergeCell ref="M217:M221"/>
    <mergeCell ref="I217:I221"/>
    <mergeCell ref="Q217:Q221"/>
    <mergeCell ref="S217:S221"/>
    <mergeCell ref="U217:U221"/>
    <mergeCell ref="W217:W221"/>
    <mergeCell ref="Y217:Y221"/>
    <mergeCell ref="AA217:AA221"/>
    <mergeCell ref="A222:A226"/>
    <mergeCell ref="B222:B226"/>
    <mergeCell ref="C222:C226"/>
    <mergeCell ref="F222:F226"/>
    <mergeCell ref="G222:G226"/>
    <mergeCell ref="O222:O226"/>
    <mergeCell ref="K222:K226"/>
    <mergeCell ref="I222:I226"/>
    <mergeCell ref="AA222:AA226"/>
    <mergeCell ref="M222:M226"/>
    <mergeCell ref="Q222:Q226"/>
    <mergeCell ref="S222:S226"/>
    <mergeCell ref="U222:U226"/>
    <mergeCell ref="W222:W226"/>
    <mergeCell ref="Y222:Y226"/>
    <mergeCell ref="A227:A231"/>
    <mergeCell ref="B227:B231"/>
    <mergeCell ref="C227:C231"/>
    <mergeCell ref="F227:F231"/>
    <mergeCell ref="G227:G231"/>
    <mergeCell ref="O227:O231"/>
    <mergeCell ref="K227:K231"/>
    <mergeCell ref="M227:M231"/>
    <mergeCell ref="I227:I231"/>
    <mergeCell ref="Q227:Q231"/>
    <mergeCell ref="S227:S231"/>
    <mergeCell ref="U227:U231"/>
    <mergeCell ref="W227:W231"/>
    <mergeCell ref="Y227:Y231"/>
    <mergeCell ref="AA227:AA231"/>
    <mergeCell ref="A232:A236"/>
    <mergeCell ref="B232:B236"/>
    <mergeCell ref="C232:C236"/>
    <mergeCell ref="F232:F236"/>
    <mergeCell ref="G232:G236"/>
    <mergeCell ref="O232:O236"/>
    <mergeCell ref="K232:K236"/>
    <mergeCell ref="M232:M236"/>
    <mergeCell ref="I232:I236"/>
    <mergeCell ref="Q232:Q236"/>
    <mergeCell ref="S232:S236"/>
    <mergeCell ref="U232:U236"/>
    <mergeCell ref="W232:W236"/>
    <mergeCell ref="Y232:Y236"/>
    <mergeCell ref="AA232:AA236"/>
    <mergeCell ref="A237:A241"/>
    <mergeCell ref="B237:B241"/>
    <mergeCell ref="C237:C241"/>
    <mergeCell ref="F237:F241"/>
    <mergeCell ref="G237:G241"/>
    <mergeCell ref="O237:O241"/>
    <mergeCell ref="K237:K241"/>
    <mergeCell ref="I237:I241"/>
    <mergeCell ref="AA237:AA241"/>
    <mergeCell ref="M237:M241"/>
    <mergeCell ref="Q237:Q241"/>
    <mergeCell ref="S237:S241"/>
    <mergeCell ref="U237:U241"/>
    <mergeCell ref="W237:W241"/>
    <mergeCell ref="Y237:Y241"/>
    <mergeCell ref="A262:A266"/>
    <mergeCell ref="B262:B266"/>
    <mergeCell ref="C262:C266"/>
    <mergeCell ref="F262:F266"/>
    <mergeCell ref="G262:G266"/>
    <mergeCell ref="O262:O266"/>
    <mergeCell ref="K262:K266"/>
    <mergeCell ref="M262:M266"/>
    <mergeCell ref="I262:I266"/>
    <mergeCell ref="Q262:Q266"/>
    <mergeCell ref="S262:S266"/>
    <mergeCell ref="U262:U266"/>
    <mergeCell ref="W262:W266"/>
    <mergeCell ref="Y262:Y266"/>
    <mergeCell ref="AA262:AA266"/>
    <mergeCell ref="A267:A271"/>
    <mergeCell ref="B267:B271"/>
    <mergeCell ref="C267:C271"/>
    <mergeCell ref="F267:F271"/>
    <mergeCell ref="G267:G271"/>
    <mergeCell ref="O267:O271"/>
    <mergeCell ref="K267:K271"/>
    <mergeCell ref="M267:M271"/>
    <mergeCell ref="I267:I271"/>
    <mergeCell ref="Q267:Q271"/>
    <mergeCell ref="S267:S271"/>
    <mergeCell ref="U267:U271"/>
    <mergeCell ref="W267:W271"/>
    <mergeCell ref="Y267:Y271"/>
    <mergeCell ref="AA267:AA271"/>
    <mergeCell ref="A272:A276"/>
    <mergeCell ref="B272:B276"/>
    <mergeCell ref="C272:C276"/>
    <mergeCell ref="F272:F276"/>
    <mergeCell ref="G272:G276"/>
    <mergeCell ref="O272:O276"/>
    <mergeCell ref="K272:K276"/>
    <mergeCell ref="M272:M276"/>
    <mergeCell ref="I272:I276"/>
    <mergeCell ref="Q272:Q276"/>
    <mergeCell ref="S272:S276"/>
    <mergeCell ref="U272:U276"/>
    <mergeCell ref="W272:W276"/>
    <mergeCell ref="Y272:Y276"/>
    <mergeCell ref="AA272:AA276"/>
    <mergeCell ref="A277:A281"/>
    <mergeCell ref="B277:B281"/>
    <mergeCell ref="C277:C281"/>
    <mergeCell ref="F277:F281"/>
    <mergeCell ref="G277:G281"/>
    <mergeCell ref="O277:O281"/>
    <mergeCell ref="K277:K281"/>
    <mergeCell ref="M277:M281"/>
    <mergeCell ref="I277:I281"/>
    <mergeCell ref="Q277:Q281"/>
    <mergeCell ref="S277:S281"/>
    <mergeCell ref="U277:U281"/>
    <mergeCell ref="W277:W281"/>
    <mergeCell ref="Y277:Y281"/>
    <mergeCell ref="AA277:AA281"/>
    <mergeCell ref="A282:A286"/>
    <mergeCell ref="B282:B286"/>
    <mergeCell ref="C282:C286"/>
    <mergeCell ref="F282:F286"/>
    <mergeCell ref="G282:G286"/>
    <mergeCell ref="O282:O286"/>
    <mergeCell ref="K282:K286"/>
    <mergeCell ref="M282:M286"/>
    <mergeCell ref="I282:I286"/>
    <mergeCell ref="Q282:Q286"/>
    <mergeCell ref="S282:S286"/>
    <mergeCell ref="U282:U286"/>
    <mergeCell ref="W282:W286"/>
    <mergeCell ref="Y282:Y286"/>
    <mergeCell ref="AA282:AA286"/>
    <mergeCell ref="A287:A291"/>
    <mergeCell ref="B287:B291"/>
    <mergeCell ref="C287:C291"/>
    <mergeCell ref="F287:F291"/>
    <mergeCell ref="G287:G291"/>
    <mergeCell ref="O287:O291"/>
    <mergeCell ref="I287:I291"/>
    <mergeCell ref="AA287:AA291"/>
    <mergeCell ref="K287:K291"/>
    <mergeCell ref="M287:M291"/>
    <mergeCell ref="Q287:Q291"/>
    <mergeCell ref="S287:S291"/>
    <mergeCell ref="U287:U291"/>
    <mergeCell ref="W287:W291"/>
    <mergeCell ref="A292:A296"/>
    <mergeCell ref="B292:B296"/>
    <mergeCell ref="C292:C296"/>
    <mergeCell ref="F292:F296"/>
    <mergeCell ref="G292:G296"/>
    <mergeCell ref="O292:O296"/>
    <mergeCell ref="I292:I296"/>
    <mergeCell ref="B242:B246"/>
    <mergeCell ref="AA292:AA296"/>
    <mergeCell ref="K292:K296"/>
    <mergeCell ref="M292:M296"/>
    <mergeCell ref="Q292:Q296"/>
    <mergeCell ref="S292:S296"/>
    <mergeCell ref="U292:U296"/>
    <mergeCell ref="W292:W296"/>
    <mergeCell ref="Y292:Y296"/>
    <mergeCell ref="Y287:Y291"/>
  </mergeCells>
  <conditionalFormatting sqref="G2:G291">
    <cfRule type="cellIs" priority="43" dxfId="0" operator="greaterThan" stopIfTrue="1">
      <formula>0</formula>
    </cfRule>
  </conditionalFormatting>
  <conditionalFormatting sqref="G292:G296">
    <cfRule type="cellIs" priority="10" dxfId="0" operator="greaterThan" stopIfTrue="1">
      <formula>0</formula>
    </cfRule>
  </conditionalFormatting>
  <conditionalFormatting sqref="G297:G301">
    <cfRule type="cellIs" priority="9" dxfId="0" operator="greaterThan" stopIfTrue="1">
      <formula>0</formula>
    </cfRule>
  </conditionalFormatting>
  <conditionalFormatting sqref="G302:G306">
    <cfRule type="cellIs" priority="8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showGridLines="0" zoomScalePageLayoutView="0" workbookViewId="0" topLeftCell="A58">
      <selection activeCell="A64" sqref="A64:IV69"/>
    </sheetView>
  </sheetViews>
  <sheetFormatPr defaultColWidth="9.140625" defaultRowHeight="12.75"/>
  <cols>
    <col min="1" max="1" width="34.140625" style="0" bestFit="1" customWidth="1"/>
    <col min="2" max="2" width="25.140625" style="0" customWidth="1"/>
    <col min="3" max="3" width="8.421875" style="1" customWidth="1"/>
  </cols>
  <sheetData>
    <row r="1" spans="1:2" ht="15">
      <c r="A1" s="11"/>
      <c r="B1" s="11"/>
    </row>
    <row r="2" spans="1:3" ht="12.75">
      <c r="A2" s="12" t="s">
        <v>23</v>
      </c>
      <c r="B2" s="12" t="s">
        <v>24</v>
      </c>
      <c r="C2" s="12" t="s">
        <v>37</v>
      </c>
    </row>
    <row r="3" spans="1:3" ht="12.75">
      <c r="A3" s="76" t="s">
        <v>249</v>
      </c>
      <c r="B3" s="76" t="s">
        <v>202</v>
      </c>
      <c r="C3" s="103">
        <f>VLOOKUP(A3,Teams!B$1:AA$306,22,FALSE)</f>
        <v>0</v>
      </c>
    </row>
    <row r="4" spans="1:3" ht="12.75">
      <c r="A4" s="72" t="s">
        <v>246</v>
      </c>
      <c r="B4" s="72" t="s">
        <v>175</v>
      </c>
      <c r="C4" s="104">
        <f>VLOOKUP(A4,Teams!B$1:AA$306,22,FALSE)</f>
        <v>0</v>
      </c>
    </row>
    <row r="5" spans="1:3" ht="12.75">
      <c r="A5" s="72" t="s">
        <v>269</v>
      </c>
      <c r="B5" s="72" t="s">
        <v>85</v>
      </c>
      <c r="C5" s="104">
        <f>VLOOKUP(A5,Teams!B$1:AA$306,22,FALSE)</f>
        <v>0</v>
      </c>
    </row>
    <row r="6" spans="1:3" ht="12.75">
      <c r="A6" s="72" t="s">
        <v>170</v>
      </c>
      <c r="B6" s="72" t="s">
        <v>140</v>
      </c>
      <c r="C6" s="104">
        <f>VLOOKUP(A6,Teams!B$1:AA$306,22,FALSE)</f>
        <v>0</v>
      </c>
    </row>
    <row r="7" spans="1:3" ht="12.75">
      <c r="A7" s="72" t="s">
        <v>208</v>
      </c>
      <c r="B7" s="72" t="s">
        <v>163</v>
      </c>
      <c r="C7" s="104">
        <f>VLOOKUP(A7,Teams!B$1:AA$306,22,FALSE)</f>
        <v>0</v>
      </c>
    </row>
    <row r="8" spans="1:3" ht="12.75">
      <c r="A8" s="74" t="s">
        <v>263</v>
      </c>
      <c r="B8" s="72" t="s">
        <v>8</v>
      </c>
      <c r="C8" s="104">
        <f>VLOOKUP(A8,Teams!B$1:AA$306,22,FALSE)</f>
        <v>0</v>
      </c>
    </row>
    <row r="9" spans="1:3" ht="12.75">
      <c r="A9" s="72" t="s">
        <v>239</v>
      </c>
      <c r="B9" s="72" t="s">
        <v>12</v>
      </c>
      <c r="C9" s="104">
        <f>VLOOKUP(A9,Teams!B$1:AA$306,22,FALSE)</f>
        <v>0</v>
      </c>
    </row>
    <row r="10" spans="1:3" ht="12.75">
      <c r="A10" s="72" t="s">
        <v>238</v>
      </c>
      <c r="B10" s="72" t="s">
        <v>12</v>
      </c>
      <c r="C10" s="104">
        <f>VLOOKUP(A10,Teams!B$1:AA$306,22,FALSE)</f>
        <v>0</v>
      </c>
    </row>
    <row r="11" spans="1:3" ht="12.75">
      <c r="A11" s="72" t="s">
        <v>254</v>
      </c>
      <c r="B11" s="72" t="s">
        <v>93</v>
      </c>
      <c r="C11" s="104">
        <f>VLOOKUP(A11,Teams!B$1:AA$306,22,FALSE)</f>
        <v>0</v>
      </c>
    </row>
    <row r="12" spans="1:3" ht="12.75">
      <c r="A12" s="72" t="s">
        <v>260</v>
      </c>
      <c r="B12" s="72" t="s">
        <v>11</v>
      </c>
      <c r="C12" s="104">
        <f>VLOOKUP(A12,Teams!B$1:AA$306,22,FALSE)</f>
        <v>0</v>
      </c>
    </row>
    <row r="13" spans="1:3" ht="12.75">
      <c r="A13" s="72" t="s">
        <v>247</v>
      </c>
      <c r="B13" s="72" t="s">
        <v>175</v>
      </c>
      <c r="C13" s="104">
        <f>VLOOKUP(A13,Teams!B$1:AA$306,22,FALSE)</f>
        <v>0</v>
      </c>
    </row>
    <row r="14" spans="1:3" ht="12.75">
      <c r="A14" s="72" t="s">
        <v>277</v>
      </c>
      <c r="B14" s="72" t="s">
        <v>108</v>
      </c>
      <c r="C14" s="104">
        <f>VLOOKUP(A14,Teams!B$1:AA$306,22,FALSE)</f>
        <v>0</v>
      </c>
    </row>
    <row r="15" spans="1:3" ht="12.75">
      <c r="A15" s="72" t="s">
        <v>257</v>
      </c>
      <c r="B15" s="72" t="s">
        <v>121</v>
      </c>
      <c r="C15" s="104">
        <f>VLOOKUP(A15,Teams!B$1:AA$306,22,FALSE)</f>
        <v>0</v>
      </c>
    </row>
    <row r="16" spans="1:3" ht="12.75">
      <c r="A16" s="72" t="s">
        <v>264</v>
      </c>
      <c r="B16" s="72" t="s">
        <v>120</v>
      </c>
      <c r="C16" s="104">
        <f>VLOOKUP(A16,Teams!B$1:AA$306,22,FALSE)</f>
        <v>0</v>
      </c>
    </row>
    <row r="17" spans="1:3" ht="12.75">
      <c r="A17" s="72" t="s">
        <v>259</v>
      </c>
      <c r="B17" s="72" t="s">
        <v>14</v>
      </c>
      <c r="C17" s="104">
        <f>VLOOKUP(A17,Teams!B$1:AA$306,22,FALSE)</f>
        <v>0</v>
      </c>
    </row>
    <row r="18" spans="1:3" ht="12.75">
      <c r="A18" s="74" t="s">
        <v>272</v>
      </c>
      <c r="B18" s="72" t="s">
        <v>200</v>
      </c>
      <c r="C18" s="104">
        <f>VLOOKUP(A18,Teams!B$1:AA$306,22,FALSE)</f>
        <v>0</v>
      </c>
    </row>
    <row r="19" spans="1:3" ht="12.75">
      <c r="A19" s="72" t="s">
        <v>225</v>
      </c>
      <c r="B19" s="72" t="s">
        <v>68</v>
      </c>
      <c r="C19" s="104">
        <f>VLOOKUP(A19,Teams!B$1:AA$306,22,FALSE)</f>
        <v>0</v>
      </c>
    </row>
    <row r="20" spans="1:3" ht="12.75">
      <c r="A20" s="72" t="s">
        <v>250</v>
      </c>
      <c r="B20" s="72" t="s">
        <v>204</v>
      </c>
      <c r="C20" s="104">
        <f>VLOOKUP(A20,Teams!B$1:AA$306,22,FALSE)</f>
        <v>0</v>
      </c>
    </row>
    <row r="21" spans="1:3" ht="12.75">
      <c r="A21" s="72" t="s">
        <v>243</v>
      </c>
      <c r="B21" s="72" t="s">
        <v>13</v>
      </c>
      <c r="C21" s="104">
        <f>VLOOKUP(A21,Teams!B$1:AA$306,22,FALSE)</f>
        <v>0</v>
      </c>
    </row>
    <row r="22" spans="1:3" ht="12.75">
      <c r="A22" s="72" t="s">
        <v>245</v>
      </c>
      <c r="B22" s="72" t="s">
        <v>13</v>
      </c>
      <c r="C22" s="104">
        <f>VLOOKUP(A22,Teams!B$1:AA$306,22,FALSE)</f>
        <v>0</v>
      </c>
    </row>
    <row r="23" spans="1:3" ht="12.75">
      <c r="A23" s="72" t="s">
        <v>69</v>
      </c>
      <c r="B23" s="72" t="s">
        <v>68</v>
      </c>
      <c r="C23" s="104">
        <f>VLOOKUP(A23,Teams!B$1:AA$306,22,FALSE)</f>
        <v>0</v>
      </c>
    </row>
    <row r="24" spans="1:3" ht="12.75">
      <c r="A24" s="72" t="s">
        <v>261</v>
      </c>
      <c r="B24" s="72" t="s">
        <v>11</v>
      </c>
      <c r="C24" s="104">
        <f>VLOOKUP(A24,Teams!B$1:AA$306,22,FALSE)</f>
        <v>0</v>
      </c>
    </row>
    <row r="25" spans="1:3" ht="12.75">
      <c r="A25" s="78" t="s">
        <v>281</v>
      </c>
      <c r="B25" s="78" t="s">
        <v>280</v>
      </c>
      <c r="C25" s="104">
        <f>VLOOKUP(A25,Teams!B$1:AA$306,22,FALSE)</f>
        <v>0</v>
      </c>
    </row>
    <row r="26" spans="1:3" ht="12.75">
      <c r="A26" s="72" t="s">
        <v>236</v>
      </c>
      <c r="B26" s="72" t="s">
        <v>10</v>
      </c>
      <c r="C26" s="104">
        <f>VLOOKUP(A26,Teams!B$1:AA$306,22,FALSE)</f>
        <v>0</v>
      </c>
    </row>
    <row r="27" spans="1:3" ht="12.75">
      <c r="A27" s="72" t="s">
        <v>270</v>
      </c>
      <c r="B27" s="72" t="s">
        <v>118</v>
      </c>
      <c r="C27" s="104">
        <f>VLOOKUP(A27,Teams!B$1:AA$306,22,FALSE)</f>
        <v>0</v>
      </c>
    </row>
    <row r="28" spans="1:3" ht="12.75">
      <c r="A28" s="72" t="s">
        <v>278</v>
      </c>
      <c r="B28" s="72" t="s">
        <v>97</v>
      </c>
      <c r="C28" s="104">
        <f>VLOOKUP(A28,Teams!B$1:AA$306,22,FALSE)</f>
        <v>0</v>
      </c>
    </row>
    <row r="29" spans="1:3" ht="12.75">
      <c r="A29" s="72" t="s">
        <v>237</v>
      </c>
      <c r="B29" s="72" t="s">
        <v>65</v>
      </c>
      <c r="C29" s="104">
        <f>VLOOKUP(A29,Teams!B$1:AA$306,22,FALSE)</f>
        <v>0</v>
      </c>
    </row>
    <row r="30" spans="1:3" ht="12.75">
      <c r="A30" s="72" t="s">
        <v>279</v>
      </c>
      <c r="B30" s="72" t="s">
        <v>97</v>
      </c>
      <c r="C30" s="104">
        <f>VLOOKUP(A30,Teams!B$1:AA$306,22,FALSE)</f>
        <v>0</v>
      </c>
    </row>
    <row r="31" spans="1:3" ht="12.75">
      <c r="A31" s="72" t="s">
        <v>231</v>
      </c>
      <c r="B31" s="72" t="s">
        <v>17</v>
      </c>
      <c r="C31" s="104">
        <f>VLOOKUP(A31,Teams!B$1:AA$306,22,FALSE)</f>
        <v>0</v>
      </c>
    </row>
    <row r="32" spans="1:3" ht="12.75">
      <c r="A32" s="72" t="s">
        <v>240</v>
      </c>
      <c r="B32" s="72" t="s">
        <v>21</v>
      </c>
      <c r="C32" s="104">
        <f>VLOOKUP(A32,Teams!B$1:AA$306,22,FALSE)</f>
        <v>0</v>
      </c>
    </row>
    <row r="33" spans="1:3" ht="12.75">
      <c r="A33" s="74" t="s">
        <v>275</v>
      </c>
      <c r="B33" s="72" t="s">
        <v>137</v>
      </c>
      <c r="C33" s="104">
        <f>VLOOKUP(A33,Teams!B$1:AA$306,22,FALSE)</f>
        <v>0</v>
      </c>
    </row>
    <row r="34" spans="1:3" ht="12.75">
      <c r="A34" s="72" t="s">
        <v>171</v>
      </c>
      <c r="B34" s="72" t="s">
        <v>140</v>
      </c>
      <c r="C34" s="104">
        <f>VLOOKUP(A34,Teams!B$1:AA$306,22,FALSE)</f>
        <v>0</v>
      </c>
    </row>
    <row r="35" spans="1:3" ht="12.75">
      <c r="A35" s="72" t="s">
        <v>262</v>
      </c>
      <c r="B35" s="72" t="s">
        <v>8</v>
      </c>
      <c r="C35" s="104">
        <f>VLOOKUP(A35,Teams!B$1:AA$306,22,FALSE)</f>
        <v>0</v>
      </c>
    </row>
    <row r="36" spans="1:3" ht="12.75">
      <c r="A36" s="72" t="s">
        <v>113</v>
      </c>
      <c r="B36" s="72" t="s">
        <v>75</v>
      </c>
      <c r="C36" s="104">
        <f>VLOOKUP(A36,Teams!B$1:AA$306,22,FALSE)</f>
        <v>0</v>
      </c>
    </row>
    <row r="37" spans="1:3" ht="12.75">
      <c r="A37" s="72" t="s">
        <v>284</v>
      </c>
      <c r="B37" s="72" t="s">
        <v>158</v>
      </c>
      <c r="C37" s="104">
        <f>VLOOKUP(A37,Teams!B$1:AA$306,22,FALSE)</f>
        <v>0</v>
      </c>
    </row>
    <row r="38" spans="1:3" ht="12.75">
      <c r="A38" s="78" t="s">
        <v>273</v>
      </c>
      <c r="B38" s="78" t="s">
        <v>140</v>
      </c>
      <c r="C38" s="104">
        <f>VLOOKUP(A38,Teams!B$1:AA$306,22,FALSE)</f>
        <v>0</v>
      </c>
    </row>
    <row r="39" spans="1:3" ht="12.75">
      <c r="A39" s="72" t="s">
        <v>241</v>
      </c>
      <c r="B39" s="72" t="s">
        <v>17</v>
      </c>
      <c r="C39" s="104">
        <f>VLOOKUP(A39,Teams!B$1:AA$306,22,FALSE)</f>
        <v>0</v>
      </c>
    </row>
    <row r="40" spans="1:3" ht="12.75">
      <c r="A40" s="72" t="s">
        <v>209</v>
      </c>
      <c r="B40" s="72" t="s">
        <v>163</v>
      </c>
      <c r="C40" s="104">
        <f>VLOOKUP(A40,Teams!B$1:AA$306,22,FALSE)</f>
        <v>0</v>
      </c>
    </row>
    <row r="41" spans="1:3" ht="12.75">
      <c r="A41" s="72" t="s">
        <v>242</v>
      </c>
      <c r="B41" s="72" t="s">
        <v>13</v>
      </c>
      <c r="C41" s="104">
        <f>VLOOKUP(A41,Teams!B$1:AA$306,22,FALSE)</f>
        <v>0</v>
      </c>
    </row>
    <row r="42" spans="1:3" ht="12.75">
      <c r="A42" s="72" t="s">
        <v>244</v>
      </c>
      <c r="B42" s="72" t="s">
        <v>6</v>
      </c>
      <c r="C42" s="104">
        <f>VLOOKUP(A42,Teams!B$1:AA$306,22,FALSE)</f>
        <v>0</v>
      </c>
    </row>
    <row r="43" spans="1:3" ht="12.75">
      <c r="A43" s="72" t="s">
        <v>267</v>
      </c>
      <c r="B43" s="72" t="s">
        <v>201</v>
      </c>
      <c r="C43" s="104">
        <f>VLOOKUP(A43,Teams!B$1:AA$306,22,FALSE)</f>
        <v>0</v>
      </c>
    </row>
    <row r="44" spans="1:3" ht="12.75">
      <c r="A44" s="72" t="s">
        <v>223</v>
      </c>
      <c r="B44" s="72" t="s">
        <v>115</v>
      </c>
      <c r="C44" s="104">
        <f>VLOOKUP(A44,Teams!B$1:AA$306,22,FALSE)</f>
        <v>0</v>
      </c>
    </row>
    <row r="45" spans="1:3" ht="12.75">
      <c r="A45" s="72" t="s">
        <v>271</v>
      </c>
      <c r="B45" s="72" t="s">
        <v>118</v>
      </c>
      <c r="C45" s="104">
        <f>VLOOKUP(A45,Teams!B$1:AA$306,22,FALSE)</f>
        <v>0</v>
      </c>
    </row>
    <row r="46" spans="1:3" ht="12.75">
      <c r="A46" s="72" t="s">
        <v>253</v>
      </c>
      <c r="B46" s="72" t="s">
        <v>93</v>
      </c>
      <c r="C46" s="104">
        <f>VLOOKUP(A46,Teams!B$1:AA$306,22,FALSE)</f>
        <v>0</v>
      </c>
    </row>
    <row r="47" spans="1:3" ht="12.75">
      <c r="A47" s="72" t="s">
        <v>235</v>
      </c>
      <c r="B47" s="72" t="s">
        <v>10</v>
      </c>
      <c r="C47" s="104">
        <f>VLOOKUP(A47,Teams!B$1:AA$306,22,FALSE)</f>
        <v>0</v>
      </c>
    </row>
    <row r="48" spans="1:3" ht="12.75">
      <c r="A48" s="72" t="s">
        <v>276</v>
      </c>
      <c r="B48" s="72" t="s">
        <v>137</v>
      </c>
      <c r="C48" s="104">
        <f>VLOOKUP(A48,Teams!B$1:AA$306,22,FALSE)</f>
        <v>0</v>
      </c>
    </row>
    <row r="49" spans="1:3" ht="12.75">
      <c r="A49" s="72" t="s">
        <v>224</v>
      </c>
      <c r="B49" s="72" t="s">
        <v>68</v>
      </c>
      <c r="C49" s="104">
        <f>VLOOKUP(A49,Teams!B$1:AA$306,22,FALSE)</f>
        <v>0</v>
      </c>
    </row>
    <row r="50" spans="1:3" ht="12.75">
      <c r="A50" s="72" t="s">
        <v>234</v>
      </c>
      <c r="B50" s="72" t="s">
        <v>86</v>
      </c>
      <c r="C50" s="104">
        <f>VLOOKUP(A50,Teams!B$1:AA$306,22,FALSE)</f>
        <v>0</v>
      </c>
    </row>
    <row r="51" spans="1:3" ht="12.75">
      <c r="A51" s="72" t="s">
        <v>251</v>
      </c>
      <c r="B51" s="72" t="s">
        <v>204</v>
      </c>
      <c r="C51" s="104">
        <f>VLOOKUP(A51,Teams!B$1:AA$306,22,FALSE)</f>
        <v>0</v>
      </c>
    </row>
    <row r="52" spans="1:3" ht="12.75">
      <c r="A52" s="74" t="s">
        <v>252</v>
      </c>
      <c r="B52" s="72" t="s">
        <v>93</v>
      </c>
      <c r="C52" s="104">
        <f>VLOOKUP(A52,Teams!B$1:AA$306,22,FALSE)</f>
        <v>0</v>
      </c>
    </row>
    <row r="53" spans="1:3" ht="12.75">
      <c r="A53" s="72" t="s">
        <v>256</v>
      </c>
      <c r="B53" s="72" t="s">
        <v>218</v>
      </c>
      <c r="C53" s="104">
        <f>VLOOKUP(A53,Teams!B$1:AA$306,22,FALSE)</f>
        <v>0</v>
      </c>
    </row>
    <row r="54" spans="1:3" ht="12.75">
      <c r="A54" s="72" t="s">
        <v>268</v>
      </c>
      <c r="B54" s="72" t="s">
        <v>84</v>
      </c>
      <c r="C54" s="104">
        <f>VLOOKUP(A54,Teams!B$1:AA$306,22,FALSE)</f>
        <v>0</v>
      </c>
    </row>
    <row r="55" spans="1:3" ht="12.75">
      <c r="A55" s="72" t="s">
        <v>111</v>
      </c>
      <c r="B55" s="72" t="s">
        <v>52</v>
      </c>
      <c r="C55" s="104">
        <f>VLOOKUP(A55,Teams!B$1:AA$306,22,FALSE)</f>
        <v>0</v>
      </c>
    </row>
    <row r="56" spans="1:3" ht="12.75">
      <c r="A56" s="72" t="s">
        <v>233</v>
      </c>
      <c r="B56" s="72" t="s">
        <v>86</v>
      </c>
      <c r="C56" s="104">
        <f>VLOOKUP(A56,Teams!B$1:AA$306,22,FALSE)</f>
        <v>0</v>
      </c>
    </row>
    <row r="57" spans="1:3" ht="12.75">
      <c r="A57" s="72" t="s">
        <v>266</v>
      </c>
      <c r="B57" s="72" t="s">
        <v>120</v>
      </c>
      <c r="C57" s="104">
        <f>VLOOKUP(A57,Teams!B$1:AA$306,22,FALSE)</f>
        <v>0</v>
      </c>
    </row>
    <row r="58" spans="1:3" ht="12.75">
      <c r="A58" s="72" t="s">
        <v>258</v>
      </c>
      <c r="B58" s="72" t="s">
        <v>121</v>
      </c>
      <c r="C58" s="104">
        <f>VLOOKUP(A58,Teams!B$1:AA$306,22,FALSE)</f>
        <v>0</v>
      </c>
    </row>
    <row r="59" spans="1:3" ht="12.75">
      <c r="A59" s="72" t="s">
        <v>255</v>
      </c>
      <c r="B59" s="72" t="s">
        <v>218</v>
      </c>
      <c r="C59" s="104">
        <f>VLOOKUP(A59,Teams!B$1:AA$306,22,FALSE)</f>
        <v>0</v>
      </c>
    </row>
    <row r="60" spans="1:3" ht="12.75">
      <c r="A60" s="72" t="s">
        <v>265</v>
      </c>
      <c r="B60" s="72" t="s">
        <v>120</v>
      </c>
      <c r="C60" s="104">
        <f>VLOOKUP(A60,Teams!B$1:AA$306,22,FALSE)</f>
        <v>0</v>
      </c>
    </row>
    <row r="61" spans="1:3" ht="12.75">
      <c r="A61" s="72" t="s">
        <v>169</v>
      </c>
      <c r="B61" s="72" t="s">
        <v>14</v>
      </c>
      <c r="C61" s="104">
        <f>VLOOKUP(A61,Teams!B$1:AA$306,22,FALSE)</f>
        <v>0</v>
      </c>
    </row>
    <row r="62" spans="1:3" ht="12.75">
      <c r="A62" s="72" t="s">
        <v>112</v>
      </c>
      <c r="B62" s="72" t="s">
        <v>52</v>
      </c>
      <c r="C62" s="104">
        <f>VLOOKUP(A62,Teams!B$1:AA$306,22,FALSE)</f>
        <v>0</v>
      </c>
    </row>
    <row r="63" spans="1:3" ht="12.75">
      <c r="A63" s="79" t="s">
        <v>232</v>
      </c>
      <c r="B63" s="79" t="s">
        <v>86</v>
      </c>
      <c r="C63" s="104">
        <f>VLOOKUP(A63,Teams!B$1:AA$306,22,FALSE)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showGridLines="0" zoomScalePageLayoutView="0" workbookViewId="0" topLeftCell="A56">
      <selection activeCell="A64" sqref="A64:IV69"/>
    </sheetView>
  </sheetViews>
  <sheetFormatPr defaultColWidth="9.140625" defaultRowHeight="12.75"/>
  <cols>
    <col min="1" max="1" width="34.28125" style="0" customWidth="1"/>
    <col min="2" max="2" width="21.8515625" style="0" customWidth="1"/>
    <col min="3" max="3" width="7.140625" style="0" bestFit="1" customWidth="1"/>
  </cols>
  <sheetData>
    <row r="1" spans="1:2" ht="15">
      <c r="A1" s="11"/>
      <c r="B1" s="3"/>
    </row>
    <row r="2" spans="1:3" ht="12.75">
      <c r="A2" s="12" t="s">
        <v>23</v>
      </c>
      <c r="B2" s="12" t="s">
        <v>24</v>
      </c>
      <c r="C2" s="13" t="s">
        <v>38</v>
      </c>
    </row>
    <row r="3" spans="1:3" ht="12.75">
      <c r="A3" s="76" t="s">
        <v>249</v>
      </c>
      <c r="B3" s="76" t="s">
        <v>202</v>
      </c>
      <c r="C3" s="105">
        <f>VLOOKUP(A3,Teams!B$1:AA$306,24,FALSE)</f>
        <v>0</v>
      </c>
    </row>
    <row r="4" spans="1:3" ht="12.75">
      <c r="A4" s="72" t="s">
        <v>246</v>
      </c>
      <c r="B4" s="72" t="s">
        <v>175</v>
      </c>
      <c r="C4" s="105">
        <f>VLOOKUP(A4,Teams!B$1:AA$306,24,FALSE)</f>
        <v>0</v>
      </c>
    </row>
    <row r="5" spans="1:3" ht="12.75">
      <c r="A5" s="72" t="s">
        <v>269</v>
      </c>
      <c r="B5" s="72" t="s">
        <v>85</v>
      </c>
      <c r="C5" s="105">
        <f>VLOOKUP(A5,Teams!B$1:AA$306,24,FALSE)</f>
        <v>0</v>
      </c>
    </row>
    <row r="6" spans="1:3" ht="12.75">
      <c r="A6" s="72" t="s">
        <v>170</v>
      </c>
      <c r="B6" s="72" t="s">
        <v>140</v>
      </c>
      <c r="C6" s="105">
        <f>VLOOKUP(A6,Teams!B$1:AA$306,24,FALSE)</f>
        <v>0</v>
      </c>
    </row>
    <row r="7" spans="1:3" ht="12.75">
      <c r="A7" s="72" t="s">
        <v>208</v>
      </c>
      <c r="B7" s="72" t="s">
        <v>163</v>
      </c>
      <c r="C7" s="105">
        <f>VLOOKUP(A7,Teams!B$1:AA$306,24,FALSE)</f>
        <v>0</v>
      </c>
    </row>
    <row r="8" spans="1:3" ht="12.75">
      <c r="A8" s="74" t="s">
        <v>263</v>
      </c>
      <c r="B8" s="72" t="s">
        <v>8</v>
      </c>
      <c r="C8" s="105">
        <f>VLOOKUP(A8,Teams!B$1:AA$306,24,FALSE)</f>
        <v>0</v>
      </c>
    </row>
    <row r="9" spans="1:3" ht="12.75">
      <c r="A9" s="72" t="s">
        <v>239</v>
      </c>
      <c r="B9" s="72" t="s">
        <v>12</v>
      </c>
      <c r="C9" s="105">
        <f>VLOOKUP(A9,Teams!B$1:AA$306,24,FALSE)</f>
        <v>0</v>
      </c>
    </row>
    <row r="10" spans="1:3" ht="12.75">
      <c r="A10" s="72" t="s">
        <v>238</v>
      </c>
      <c r="B10" s="72" t="s">
        <v>12</v>
      </c>
      <c r="C10" s="105">
        <f>VLOOKUP(A10,Teams!B$1:AA$306,24,FALSE)</f>
        <v>0</v>
      </c>
    </row>
    <row r="11" spans="1:3" ht="12.75">
      <c r="A11" s="72" t="s">
        <v>254</v>
      </c>
      <c r="B11" s="72" t="s">
        <v>93</v>
      </c>
      <c r="C11" s="105">
        <f>VLOOKUP(A11,Teams!B$1:AA$306,24,FALSE)</f>
        <v>0</v>
      </c>
    </row>
    <row r="12" spans="1:3" ht="12.75">
      <c r="A12" s="72" t="s">
        <v>260</v>
      </c>
      <c r="B12" s="72" t="s">
        <v>11</v>
      </c>
      <c r="C12" s="105">
        <f>VLOOKUP(A12,Teams!B$1:AA$306,24,FALSE)</f>
        <v>0</v>
      </c>
    </row>
    <row r="13" spans="1:3" ht="12.75">
      <c r="A13" s="72" t="s">
        <v>247</v>
      </c>
      <c r="B13" s="72" t="s">
        <v>175</v>
      </c>
      <c r="C13" s="105">
        <f>VLOOKUP(A13,Teams!B$1:AA$306,24,FALSE)</f>
        <v>0</v>
      </c>
    </row>
    <row r="14" spans="1:3" ht="12.75">
      <c r="A14" s="72" t="s">
        <v>277</v>
      </c>
      <c r="B14" s="72" t="s">
        <v>108</v>
      </c>
      <c r="C14" s="105">
        <f>VLOOKUP(A14,Teams!B$1:AA$306,24,FALSE)</f>
        <v>0</v>
      </c>
    </row>
    <row r="15" spans="1:3" ht="12.75">
      <c r="A15" s="72" t="s">
        <v>257</v>
      </c>
      <c r="B15" s="72" t="s">
        <v>121</v>
      </c>
      <c r="C15" s="105">
        <f>VLOOKUP(A15,Teams!B$1:AA$306,24,FALSE)</f>
        <v>0</v>
      </c>
    </row>
    <row r="16" spans="1:3" ht="12.75">
      <c r="A16" s="72" t="s">
        <v>264</v>
      </c>
      <c r="B16" s="72" t="s">
        <v>120</v>
      </c>
      <c r="C16" s="105">
        <f>VLOOKUP(A16,Teams!B$1:AA$306,24,FALSE)</f>
        <v>0</v>
      </c>
    </row>
    <row r="17" spans="1:3" ht="12.75">
      <c r="A17" s="72" t="s">
        <v>259</v>
      </c>
      <c r="B17" s="72" t="s">
        <v>14</v>
      </c>
      <c r="C17" s="105">
        <f>VLOOKUP(A17,Teams!B$1:AA$306,24,FALSE)</f>
        <v>0</v>
      </c>
    </row>
    <row r="18" spans="1:3" ht="12.75">
      <c r="A18" s="74" t="s">
        <v>272</v>
      </c>
      <c r="B18" s="72" t="s">
        <v>200</v>
      </c>
      <c r="C18" s="105">
        <f>VLOOKUP(A18,Teams!B$1:AA$306,24,FALSE)</f>
        <v>0</v>
      </c>
    </row>
    <row r="19" spans="1:3" ht="12.75">
      <c r="A19" s="72" t="s">
        <v>225</v>
      </c>
      <c r="B19" s="72" t="s">
        <v>68</v>
      </c>
      <c r="C19" s="105">
        <f>VLOOKUP(A19,Teams!B$1:AA$306,24,FALSE)</f>
        <v>0</v>
      </c>
    </row>
    <row r="20" spans="1:3" ht="12.75">
      <c r="A20" s="72" t="s">
        <v>250</v>
      </c>
      <c r="B20" s="72" t="s">
        <v>204</v>
      </c>
      <c r="C20" s="105">
        <f>VLOOKUP(A20,Teams!B$1:AA$306,24,FALSE)</f>
        <v>0</v>
      </c>
    </row>
    <row r="21" spans="1:3" ht="12.75">
      <c r="A21" s="72" t="s">
        <v>243</v>
      </c>
      <c r="B21" s="72" t="s">
        <v>13</v>
      </c>
      <c r="C21" s="105">
        <f>VLOOKUP(A21,Teams!B$1:AA$306,24,FALSE)</f>
        <v>0</v>
      </c>
    </row>
    <row r="22" spans="1:3" ht="12.75">
      <c r="A22" s="72" t="s">
        <v>245</v>
      </c>
      <c r="B22" s="72" t="s">
        <v>13</v>
      </c>
      <c r="C22" s="105">
        <f>VLOOKUP(A22,Teams!B$1:AA$306,24,FALSE)</f>
        <v>0</v>
      </c>
    </row>
    <row r="23" spans="1:3" ht="12.75">
      <c r="A23" s="72" t="s">
        <v>69</v>
      </c>
      <c r="B23" s="72" t="s">
        <v>68</v>
      </c>
      <c r="C23" s="105">
        <f>VLOOKUP(A23,Teams!B$1:AA$306,24,FALSE)</f>
        <v>0</v>
      </c>
    </row>
    <row r="24" spans="1:3" ht="12.75">
      <c r="A24" s="72" t="s">
        <v>261</v>
      </c>
      <c r="B24" s="72" t="s">
        <v>11</v>
      </c>
      <c r="C24" s="105">
        <f>VLOOKUP(A24,Teams!B$1:AA$306,24,FALSE)</f>
        <v>0</v>
      </c>
    </row>
    <row r="25" spans="1:3" ht="12.75">
      <c r="A25" s="78" t="s">
        <v>281</v>
      </c>
      <c r="B25" s="78" t="s">
        <v>280</v>
      </c>
      <c r="C25" s="105">
        <f>VLOOKUP(A25,Teams!B$1:AA$306,24,FALSE)</f>
        <v>0</v>
      </c>
    </row>
    <row r="26" spans="1:3" ht="12.75">
      <c r="A26" s="72" t="s">
        <v>236</v>
      </c>
      <c r="B26" s="72" t="s">
        <v>10</v>
      </c>
      <c r="C26" s="105">
        <f>VLOOKUP(A26,Teams!B$1:AA$306,24,FALSE)</f>
        <v>0</v>
      </c>
    </row>
    <row r="27" spans="1:3" ht="12.75">
      <c r="A27" s="72" t="s">
        <v>270</v>
      </c>
      <c r="B27" s="72" t="s">
        <v>118</v>
      </c>
      <c r="C27" s="105">
        <f>VLOOKUP(A27,Teams!B$1:AA$306,24,FALSE)</f>
        <v>0</v>
      </c>
    </row>
    <row r="28" spans="1:3" ht="12.75">
      <c r="A28" s="72" t="s">
        <v>278</v>
      </c>
      <c r="B28" s="72" t="s">
        <v>97</v>
      </c>
      <c r="C28" s="105">
        <f>VLOOKUP(A28,Teams!B$1:AA$306,24,FALSE)</f>
        <v>0</v>
      </c>
    </row>
    <row r="29" spans="1:3" ht="12.75">
      <c r="A29" s="72" t="s">
        <v>237</v>
      </c>
      <c r="B29" s="72" t="s">
        <v>65</v>
      </c>
      <c r="C29" s="105">
        <f>VLOOKUP(A29,Teams!B$1:AA$306,24,FALSE)</f>
        <v>0</v>
      </c>
    </row>
    <row r="30" spans="1:3" ht="12.75">
      <c r="A30" s="72" t="s">
        <v>279</v>
      </c>
      <c r="B30" s="72" t="s">
        <v>97</v>
      </c>
      <c r="C30" s="105">
        <f>VLOOKUP(A30,Teams!B$1:AA$306,24,FALSE)</f>
        <v>0</v>
      </c>
    </row>
    <row r="31" spans="1:3" ht="12.75">
      <c r="A31" s="72" t="s">
        <v>231</v>
      </c>
      <c r="B31" s="72" t="s">
        <v>17</v>
      </c>
      <c r="C31" s="105">
        <f>VLOOKUP(A31,Teams!B$1:AA$306,24,FALSE)</f>
        <v>0</v>
      </c>
    </row>
    <row r="32" spans="1:3" ht="12.75">
      <c r="A32" s="72" t="s">
        <v>240</v>
      </c>
      <c r="B32" s="72" t="s">
        <v>21</v>
      </c>
      <c r="C32" s="105">
        <f>VLOOKUP(A32,Teams!B$1:AA$306,24,FALSE)</f>
        <v>0</v>
      </c>
    </row>
    <row r="33" spans="1:3" ht="12.75">
      <c r="A33" s="74" t="s">
        <v>275</v>
      </c>
      <c r="B33" s="72" t="s">
        <v>137</v>
      </c>
      <c r="C33" s="105">
        <f>VLOOKUP(A33,Teams!B$1:AA$306,24,FALSE)</f>
        <v>0</v>
      </c>
    </row>
    <row r="34" spans="1:3" ht="12.75">
      <c r="A34" s="72" t="s">
        <v>171</v>
      </c>
      <c r="B34" s="72" t="s">
        <v>140</v>
      </c>
      <c r="C34" s="105">
        <f>VLOOKUP(A34,Teams!B$1:AA$306,24,FALSE)</f>
        <v>0</v>
      </c>
    </row>
    <row r="35" spans="1:3" ht="12.75">
      <c r="A35" s="72" t="s">
        <v>262</v>
      </c>
      <c r="B35" s="72" t="s">
        <v>8</v>
      </c>
      <c r="C35" s="105">
        <f>VLOOKUP(A35,Teams!B$1:AA$306,24,FALSE)</f>
        <v>0</v>
      </c>
    </row>
    <row r="36" spans="1:3" ht="12.75">
      <c r="A36" s="72" t="s">
        <v>113</v>
      </c>
      <c r="B36" s="72" t="s">
        <v>75</v>
      </c>
      <c r="C36" s="105">
        <f>VLOOKUP(A36,Teams!B$1:AA$306,24,FALSE)</f>
        <v>0</v>
      </c>
    </row>
    <row r="37" spans="1:3" ht="12.75">
      <c r="A37" s="72" t="s">
        <v>284</v>
      </c>
      <c r="B37" s="72" t="s">
        <v>158</v>
      </c>
      <c r="C37" s="105">
        <f>VLOOKUP(A37,Teams!B$1:AA$306,24,FALSE)</f>
        <v>0</v>
      </c>
    </row>
    <row r="38" spans="1:3" ht="12.75">
      <c r="A38" s="78" t="s">
        <v>273</v>
      </c>
      <c r="B38" s="78" t="s">
        <v>140</v>
      </c>
      <c r="C38" s="105">
        <f>VLOOKUP(A38,Teams!B$1:AA$306,24,FALSE)</f>
        <v>0</v>
      </c>
    </row>
    <row r="39" spans="1:3" ht="12.75">
      <c r="A39" s="72" t="s">
        <v>241</v>
      </c>
      <c r="B39" s="72" t="s">
        <v>17</v>
      </c>
      <c r="C39" s="105">
        <f>VLOOKUP(A39,Teams!B$1:AA$306,24,FALSE)</f>
        <v>0</v>
      </c>
    </row>
    <row r="40" spans="1:3" ht="12.75">
      <c r="A40" s="72" t="s">
        <v>209</v>
      </c>
      <c r="B40" s="72" t="s">
        <v>163</v>
      </c>
      <c r="C40" s="105">
        <f>VLOOKUP(A40,Teams!B$1:AA$306,24,FALSE)</f>
        <v>0</v>
      </c>
    </row>
    <row r="41" spans="1:3" ht="12.75">
      <c r="A41" s="72" t="s">
        <v>242</v>
      </c>
      <c r="B41" s="72" t="s">
        <v>13</v>
      </c>
      <c r="C41" s="105">
        <f>VLOOKUP(A41,Teams!B$1:AA$306,24,FALSE)</f>
        <v>0</v>
      </c>
    </row>
    <row r="42" spans="1:3" ht="12.75">
      <c r="A42" s="72" t="s">
        <v>244</v>
      </c>
      <c r="B42" s="72" t="s">
        <v>6</v>
      </c>
      <c r="C42" s="105">
        <f>VLOOKUP(A42,Teams!B$1:AA$306,24,FALSE)</f>
        <v>0</v>
      </c>
    </row>
    <row r="43" spans="1:3" ht="12.75">
      <c r="A43" s="72" t="s">
        <v>267</v>
      </c>
      <c r="B43" s="72" t="s">
        <v>201</v>
      </c>
      <c r="C43" s="105">
        <f>VLOOKUP(A43,Teams!B$1:AA$306,24,FALSE)</f>
        <v>0</v>
      </c>
    </row>
    <row r="44" spans="1:3" ht="12.75">
      <c r="A44" s="72" t="s">
        <v>223</v>
      </c>
      <c r="B44" s="72" t="s">
        <v>115</v>
      </c>
      <c r="C44" s="105">
        <f>VLOOKUP(A44,Teams!B$1:AA$306,24,FALSE)</f>
        <v>0</v>
      </c>
    </row>
    <row r="45" spans="1:3" ht="12.75">
      <c r="A45" s="72" t="s">
        <v>271</v>
      </c>
      <c r="B45" s="72" t="s">
        <v>118</v>
      </c>
      <c r="C45" s="105">
        <f>VLOOKUP(A45,Teams!B$1:AA$306,24,FALSE)</f>
        <v>0</v>
      </c>
    </row>
    <row r="46" spans="1:3" ht="12.75">
      <c r="A46" s="72" t="s">
        <v>253</v>
      </c>
      <c r="B46" s="72" t="s">
        <v>93</v>
      </c>
      <c r="C46" s="105">
        <f>VLOOKUP(A46,Teams!B$1:AA$306,24,FALSE)</f>
        <v>0</v>
      </c>
    </row>
    <row r="47" spans="1:3" ht="12.75">
      <c r="A47" s="72" t="s">
        <v>235</v>
      </c>
      <c r="B47" s="72" t="s">
        <v>10</v>
      </c>
      <c r="C47" s="105">
        <f>VLOOKUP(A47,Teams!B$1:AA$306,24,FALSE)</f>
        <v>0</v>
      </c>
    </row>
    <row r="48" spans="1:3" ht="12.75">
      <c r="A48" s="72" t="s">
        <v>276</v>
      </c>
      <c r="B48" s="72" t="s">
        <v>137</v>
      </c>
      <c r="C48" s="105">
        <f>VLOOKUP(A48,Teams!B$1:AA$306,24,FALSE)</f>
        <v>0</v>
      </c>
    </row>
    <row r="49" spans="1:3" ht="12.75">
      <c r="A49" s="72" t="s">
        <v>224</v>
      </c>
      <c r="B49" s="72" t="s">
        <v>68</v>
      </c>
      <c r="C49" s="105">
        <f>VLOOKUP(A49,Teams!B$1:AA$306,24,FALSE)</f>
        <v>0</v>
      </c>
    </row>
    <row r="50" spans="1:3" ht="12.75">
      <c r="A50" s="72" t="s">
        <v>234</v>
      </c>
      <c r="B50" s="72" t="s">
        <v>86</v>
      </c>
      <c r="C50" s="105">
        <f>VLOOKUP(A50,Teams!B$1:AA$306,24,FALSE)</f>
        <v>0</v>
      </c>
    </row>
    <row r="51" spans="1:3" ht="12.75">
      <c r="A51" s="72" t="s">
        <v>251</v>
      </c>
      <c r="B51" s="72" t="s">
        <v>204</v>
      </c>
      <c r="C51" s="105">
        <f>VLOOKUP(A51,Teams!B$1:AA$306,24,FALSE)</f>
        <v>0</v>
      </c>
    </row>
    <row r="52" spans="1:3" ht="12.75">
      <c r="A52" s="74" t="s">
        <v>252</v>
      </c>
      <c r="B52" s="72" t="s">
        <v>93</v>
      </c>
      <c r="C52" s="105">
        <f>VLOOKUP(A52,Teams!B$1:AA$306,24,FALSE)</f>
        <v>0</v>
      </c>
    </row>
    <row r="53" spans="1:3" ht="12.75">
      <c r="A53" s="72" t="s">
        <v>256</v>
      </c>
      <c r="B53" s="72" t="s">
        <v>218</v>
      </c>
      <c r="C53" s="105">
        <f>VLOOKUP(A53,Teams!B$1:AA$306,24,FALSE)</f>
        <v>0</v>
      </c>
    </row>
    <row r="54" spans="1:3" ht="12.75">
      <c r="A54" s="72" t="s">
        <v>268</v>
      </c>
      <c r="B54" s="72" t="s">
        <v>84</v>
      </c>
      <c r="C54" s="105">
        <f>VLOOKUP(A54,Teams!B$1:AA$306,24,FALSE)</f>
        <v>0</v>
      </c>
    </row>
    <row r="55" spans="1:3" ht="12.75">
      <c r="A55" s="72" t="s">
        <v>111</v>
      </c>
      <c r="B55" s="72" t="s">
        <v>52</v>
      </c>
      <c r="C55" s="105">
        <f>VLOOKUP(A55,Teams!B$1:AA$306,24,FALSE)</f>
        <v>0</v>
      </c>
    </row>
    <row r="56" spans="1:3" ht="12.75">
      <c r="A56" s="72" t="s">
        <v>233</v>
      </c>
      <c r="B56" s="72" t="s">
        <v>86</v>
      </c>
      <c r="C56" s="105">
        <f>VLOOKUP(A56,Teams!B$1:AA$306,24,FALSE)</f>
        <v>0</v>
      </c>
    </row>
    <row r="57" spans="1:3" ht="12.75">
      <c r="A57" s="72" t="s">
        <v>266</v>
      </c>
      <c r="B57" s="72" t="s">
        <v>120</v>
      </c>
      <c r="C57" s="105">
        <f>VLOOKUP(A57,Teams!B$1:AA$306,24,FALSE)</f>
        <v>0</v>
      </c>
    </row>
    <row r="58" spans="1:3" ht="12.75">
      <c r="A58" s="72" t="s">
        <v>258</v>
      </c>
      <c r="B58" s="72" t="s">
        <v>121</v>
      </c>
      <c r="C58" s="105">
        <f>VLOOKUP(A58,Teams!B$1:AA$306,24,FALSE)</f>
        <v>0</v>
      </c>
    </row>
    <row r="59" spans="1:3" ht="12.75">
      <c r="A59" s="72" t="s">
        <v>255</v>
      </c>
      <c r="B59" s="72" t="s">
        <v>218</v>
      </c>
      <c r="C59" s="105">
        <f>VLOOKUP(A59,Teams!B$1:AA$306,24,FALSE)</f>
        <v>0</v>
      </c>
    </row>
    <row r="60" spans="1:3" ht="12.75">
      <c r="A60" s="72" t="s">
        <v>265</v>
      </c>
      <c r="B60" s="72" t="s">
        <v>120</v>
      </c>
      <c r="C60" s="105">
        <f>VLOOKUP(A60,Teams!B$1:AA$306,24,FALSE)</f>
        <v>0</v>
      </c>
    </row>
    <row r="61" spans="1:3" ht="12.75">
      <c r="A61" s="72" t="s">
        <v>169</v>
      </c>
      <c r="B61" s="72" t="s">
        <v>14</v>
      </c>
      <c r="C61" s="105">
        <f>VLOOKUP(A61,Teams!B$1:AA$306,24,FALSE)</f>
        <v>0</v>
      </c>
    </row>
    <row r="62" spans="1:3" ht="12.75">
      <c r="A62" s="72" t="s">
        <v>112</v>
      </c>
      <c r="B62" s="72" t="s">
        <v>52</v>
      </c>
      <c r="C62" s="105">
        <f>VLOOKUP(A62,Teams!B$1:AA$306,24,FALSE)</f>
        <v>0</v>
      </c>
    </row>
    <row r="63" spans="1:3" ht="12.75">
      <c r="A63" s="79" t="s">
        <v>232</v>
      </c>
      <c r="B63" s="79" t="s">
        <v>86</v>
      </c>
      <c r="C63" s="105">
        <f>VLOOKUP(A63,Teams!B$1:AA$306,24,FALSE)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3"/>
  <sheetViews>
    <sheetView showGridLines="0" zoomScalePageLayoutView="0" workbookViewId="0" topLeftCell="A59">
      <selection activeCell="A64" sqref="A64:IV70"/>
    </sheetView>
  </sheetViews>
  <sheetFormatPr defaultColWidth="9.140625" defaultRowHeight="12.75"/>
  <cols>
    <col min="1" max="1" width="35.140625" style="0" customWidth="1"/>
    <col min="2" max="2" width="23.8515625" style="0" customWidth="1"/>
    <col min="3" max="3" width="8.57421875" style="0" customWidth="1"/>
  </cols>
  <sheetData>
    <row r="1" spans="1:2" ht="15">
      <c r="A1" s="11"/>
      <c r="B1" s="3"/>
    </row>
    <row r="2" spans="1:3" ht="12.75">
      <c r="A2" s="12" t="s">
        <v>23</v>
      </c>
      <c r="B2" s="12" t="s">
        <v>24</v>
      </c>
      <c r="C2" s="13" t="s">
        <v>39</v>
      </c>
    </row>
    <row r="3" spans="1:3" ht="12.75">
      <c r="A3" s="76" t="s">
        <v>249</v>
      </c>
      <c r="B3" s="76" t="s">
        <v>202</v>
      </c>
      <c r="C3" s="46">
        <f>VLOOKUP(A3,Teams!B$1:AA$306,26,FALSE)</f>
        <v>0</v>
      </c>
    </row>
    <row r="4" spans="1:3" ht="12.75">
      <c r="A4" s="72" t="s">
        <v>246</v>
      </c>
      <c r="B4" s="72" t="s">
        <v>175</v>
      </c>
      <c r="C4" s="152">
        <f>VLOOKUP(A4,Teams!B$1:AA$306,26,FALSE)</f>
        <v>0</v>
      </c>
    </row>
    <row r="5" spans="1:3" ht="12.75">
      <c r="A5" s="72" t="s">
        <v>269</v>
      </c>
      <c r="B5" s="72" t="s">
        <v>85</v>
      </c>
      <c r="C5" s="152">
        <f>VLOOKUP(A5,Teams!B$1:AA$306,26,FALSE)</f>
        <v>0</v>
      </c>
    </row>
    <row r="6" spans="1:3" ht="12.75">
      <c r="A6" s="72" t="s">
        <v>170</v>
      </c>
      <c r="B6" s="72" t="s">
        <v>140</v>
      </c>
      <c r="C6" s="152">
        <f>VLOOKUP(A6,Teams!B$1:AA$306,26,FALSE)</f>
        <v>0</v>
      </c>
    </row>
    <row r="7" spans="1:3" ht="12.75">
      <c r="A7" s="72" t="s">
        <v>208</v>
      </c>
      <c r="B7" s="72" t="s">
        <v>163</v>
      </c>
      <c r="C7" s="152">
        <f>VLOOKUP(A7,Teams!B$1:AA$306,26,FALSE)</f>
        <v>0</v>
      </c>
    </row>
    <row r="8" spans="1:3" ht="12.75">
      <c r="A8" s="74" t="s">
        <v>263</v>
      </c>
      <c r="B8" s="72" t="s">
        <v>8</v>
      </c>
      <c r="C8" s="152">
        <f>VLOOKUP(A8,Teams!B$1:AA$306,26,FALSE)</f>
        <v>0</v>
      </c>
    </row>
    <row r="9" spans="1:3" ht="12.75">
      <c r="A9" s="72" t="s">
        <v>239</v>
      </c>
      <c r="B9" s="72" t="s">
        <v>12</v>
      </c>
      <c r="C9" s="152">
        <f>VLOOKUP(A9,Teams!B$1:AA$306,26,FALSE)</f>
        <v>0</v>
      </c>
    </row>
    <row r="10" spans="1:3" ht="12.75">
      <c r="A10" s="72" t="s">
        <v>238</v>
      </c>
      <c r="B10" s="72" t="s">
        <v>12</v>
      </c>
      <c r="C10" s="152">
        <f>VLOOKUP(A10,Teams!B$1:AA$306,26,FALSE)</f>
        <v>0</v>
      </c>
    </row>
    <row r="11" spans="1:3" ht="12.75">
      <c r="A11" s="72" t="s">
        <v>254</v>
      </c>
      <c r="B11" s="72" t="s">
        <v>93</v>
      </c>
      <c r="C11" s="152">
        <f>VLOOKUP(A11,Teams!B$1:AA$306,26,FALSE)</f>
        <v>0</v>
      </c>
    </row>
    <row r="12" spans="1:3" ht="12.75">
      <c r="A12" s="72" t="s">
        <v>260</v>
      </c>
      <c r="B12" s="72" t="s">
        <v>11</v>
      </c>
      <c r="C12" s="152">
        <f>VLOOKUP(A12,Teams!B$1:AA$306,26,FALSE)</f>
        <v>0</v>
      </c>
    </row>
    <row r="13" spans="1:3" ht="12.75">
      <c r="A13" s="72" t="s">
        <v>247</v>
      </c>
      <c r="B13" s="72" t="s">
        <v>175</v>
      </c>
      <c r="C13" s="152">
        <f>VLOOKUP(A13,Teams!B$1:AA$306,26,FALSE)</f>
        <v>0</v>
      </c>
    </row>
    <row r="14" spans="1:3" ht="12.75">
      <c r="A14" s="72" t="s">
        <v>277</v>
      </c>
      <c r="B14" s="72" t="s">
        <v>108</v>
      </c>
      <c r="C14" s="152">
        <f>VLOOKUP(A14,Teams!B$1:AA$306,26,FALSE)</f>
        <v>0</v>
      </c>
    </row>
    <row r="15" spans="1:3" ht="12.75">
      <c r="A15" s="72" t="s">
        <v>257</v>
      </c>
      <c r="B15" s="72" t="s">
        <v>121</v>
      </c>
      <c r="C15" s="152">
        <f>VLOOKUP(A15,Teams!B$1:AA$306,26,FALSE)</f>
        <v>0</v>
      </c>
    </row>
    <row r="16" spans="1:3" ht="12.75">
      <c r="A16" s="72" t="s">
        <v>264</v>
      </c>
      <c r="B16" s="72" t="s">
        <v>120</v>
      </c>
      <c r="C16" s="152">
        <f>VLOOKUP(A16,Teams!B$1:AA$306,26,FALSE)</f>
        <v>0</v>
      </c>
    </row>
    <row r="17" spans="1:3" ht="12.75">
      <c r="A17" s="72" t="s">
        <v>259</v>
      </c>
      <c r="B17" s="72" t="s">
        <v>14</v>
      </c>
      <c r="C17" s="152">
        <f>VLOOKUP(A17,Teams!B$1:AA$306,26,FALSE)</f>
        <v>0</v>
      </c>
    </row>
    <row r="18" spans="1:3" ht="12.75">
      <c r="A18" s="74" t="s">
        <v>272</v>
      </c>
      <c r="B18" s="72" t="s">
        <v>200</v>
      </c>
      <c r="C18" s="152">
        <f>VLOOKUP(A18,Teams!B$1:AA$306,26,FALSE)</f>
        <v>0</v>
      </c>
    </row>
    <row r="19" spans="1:3" ht="12.75">
      <c r="A19" s="72" t="s">
        <v>225</v>
      </c>
      <c r="B19" s="72" t="s">
        <v>68</v>
      </c>
      <c r="C19" s="152">
        <f>VLOOKUP(A19,Teams!B$1:AA$306,26,FALSE)</f>
        <v>0</v>
      </c>
    </row>
    <row r="20" spans="1:3" ht="12.75">
      <c r="A20" s="72" t="s">
        <v>250</v>
      </c>
      <c r="B20" s="72" t="s">
        <v>204</v>
      </c>
      <c r="C20" s="152">
        <f>VLOOKUP(A20,Teams!B$1:AA$306,26,FALSE)</f>
        <v>0</v>
      </c>
    </row>
    <row r="21" spans="1:3" ht="12.75">
      <c r="A21" s="72" t="s">
        <v>243</v>
      </c>
      <c r="B21" s="72" t="s">
        <v>13</v>
      </c>
      <c r="C21" s="152">
        <f>VLOOKUP(A21,Teams!B$1:AA$306,26,FALSE)</f>
        <v>0</v>
      </c>
    </row>
    <row r="22" spans="1:3" ht="12.75">
      <c r="A22" s="72" t="s">
        <v>245</v>
      </c>
      <c r="B22" s="72" t="s">
        <v>13</v>
      </c>
      <c r="C22" s="152">
        <f>VLOOKUP(A22,Teams!B$1:AA$306,26,FALSE)</f>
        <v>0</v>
      </c>
    </row>
    <row r="23" spans="1:3" ht="12.75">
      <c r="A23" s="72" t="s">
        <v>69</v>
      </c>
      <c r="B23" s="72" t="s">
        <v>68</v>
      </c>
      <c r="C23" s="152">
        <f>VLOOKUP(A23,Teams!B$1:AA$306,26,FALSE)</f>
        <v>0</v>
      </c>
    </row>
    <row r="24" spans="1:3" ht="12.75">
      <c r="A24" s="72" t="s">
        <v>261</v>
      </c>
      <c r="B24" s="72" t="s">
        <v>11</v>
      </c>
      <c r="C24" s="152">
        <f>VLOOKUP(A24,Teams!B$1:AA$306,26,FALSE)</f>
        <v>0</v>
      </c>
    </row>
    <row r="25" spans="1:3" ht="12.75">
      <c r="A25" s="78" t="s">
        <v>281</v>
      </c>
      <c r="B25" s="78" t="s">
        <v>280</v>
      </c>
      <c r="C25" s="152">
        <f>VLOOKUP(A25,Teams!B$1:AA$306,26,FALSE)</f>
        <v>0</v>
      </c>
    </row>
    <row r="26" spans="1:3" ht="12.75">
      <c r="A26" s="72" t="s">
        <v>236</v>
      </c>
      <c r="B26" s="72" t="s">
        <v>10</v>
      </c>
      <c r="C26" s="152">
        <f>VLOOKUP(A26,Teams!B$1:AA$306,26,FALSE)</f>
        <v>0</v>
      </c>
    </row>
    <row r="27" spans="1:3" ht="12.75">
      <c r="A27" s="72" t="s">
        <v>270</v>
      </c>
      <c r="B27" s="72" t="s">
        <v>118</v>
      </c>
      <c r="C27" s="152">
        <f>VLOOKUP(A27,Teams!B$1:AA$306,26,FALSE)</f>
        <v>0</v>
      </c>
    </row>
    <row r="28" spans="1:3" ht="12.75">
      <c r="A28" s="72" t="s">
        <v>278</v>
      </c>
      <c r="B28" s="72" t="s">
        <v>97</v>
      </c>
      <c r="C28" s="152">
        <f>VLOOKUP(A28,Teams!B$1:AA$306,26,FALSE)</f>
        <v>0</v>
      </c>
    </row>
    <row r="29" spans="1:3" ht="12.75">
      <c r="A29" s="72" t="s">
        <v>237</v>
      </c>
      <c r="B29" s="72" t="s">
        <v>65</v>
      </c>
      <c r="C29" s="152">
        <f>VLOOKUP(A29,Teams!B$1:AA$306,26,FALSE)</f>
        <v>0</v>
      </c>
    </row>
    <row r="30" spans="1:3" ht="12.75">
      <c r="A30" s="72" t="s">
        <v>279</v>
      </c>
      <c r="B30" s="72" t="s">
        <v>97</v>
      </c>
      <c r="C30" s="152">
        <f>VLOOKUP(A30,Teams!B$1:AA$306,26,FALSE)</f>
        <v>0</v>
      </c>
    </row>
    <row r="31" spans="1:3" ht="12.75">
      <c r="A31" s="72" t="s">
        <v>231</v>
      </c>
      <c r="B31" s="72" t="s">
        <v>17</v>
      </c>
      <c r="C31" s="152">
        <f>VLOOKUP(A31,Teams!B$1:AA$306,26,FALSE)</f>
        <v>0</v>
      </c>
    </row>
    <row r="32" spans="1:3" ht="12.75">
      <c r="A32" s="72" t="s">
        <v>240</v>
      </c>
      <c r="B32" s="72" t="s">
        <v>21</v>
      </c>
      <c r="C32" s="152">
        <f>VLOOKUP(A32,Teams!B$1:AA$306,26,FALSE)</f>
        <v>0</v>
      </c>
    </row>
    <row r="33" spans="1:3" ht="12.75">
      <c r="A33" s="74" t="s">
        <v>275</v>
      </c>
      <c r="B33" s="72" t="s">
        <v>137</v>
      </c>
      <c r="C33" s="152">
        <f>VLOOKUP(A33,Teams!B$1:AA$306,26,FALSE)</f>
        <v>0</v>
      </c>
    </row>
    <row r="34" spans="1:3" ht="12.75">
      <c r="A34" s="72" t="s">
        <v>171</v>
      </c>
      <c r="B34" s="72" t="s">
        <v>140</v>
      </c>
      <c r="C34" s="152">
        <f>VLOOKUP(A34,Teams!B$1:AA$306,26,FALSE)</f>
        <v>0</v>
      </c>
    </row>
    <row r="35" spans="1:3" ht="12.75">
      <c r="A35" s="72" t="s">
        <v>262</v>
      </c>
      <c r="B35" s="72" t="s">
        <v>8</v>
      </c>
      <c r="C35" s="152">
        <f>VLOOKUP(A35,Teams!B$1:AA$306,26,FALSE)</f>
        <v>0</v>
      </c>
    </row>
    <row r="36" spans="1:3" ht="12.75">
      <c r="A36" s="72" t="s">
        <v>113</v>
      </c>
      <c r="B36" s="72" t="s">
        <v>75</v>
      </c>
      <c r="C36" s="152">
        <f>VLOOKUP(A36,Teams!B$1:AA$306,26,FALSE)</f>
        <v>0</v>
      </c>
    </row>
    <row r="37" spans="1:3" ht="12.75">
      <c r="A37" s="72" t="s">
        <v>284</v>
      </c>
      <c r="B37" s="72" t="s">
        <v>158</v>
      </c>
      <c r="C37" s="152">
        <f>VLOOKUP(A37,Teams!B$1:AA$306,26,FALSE)</f>
        <v>0</v>
      </c>
    </row>
    <row r="38" spans="1:3" ht="12.75">
      <c r="A38" s="78" t="s">
        <v>273</v>
      </c>
      <c r="B38" s="78" t="s">
        <v>140</v>
      </c>
      <c r="C38" s="152">
        <f>VLOOKUP(A38,Teams!B$1:AA$306,26,FALSE)</f>
        <v>0</v>
      </c>
    </row>
    <row r="39" spans="1:3" ht="12.75">
      <c r="A39" s="72" t="s">
        <v>241</v>
      </c>
      <c r="B39" s="72" t="s">
        <v>17</v>
      </c>
      <c r="C39" s="152">
        <f>VLOOKUP(A39,Teams!B$1:AA$306,26,FALSE)</f>
        <v>0</v>
      </c>
    </row>
    <row r="40" spans="1:3" ht="12.75">
      <c r="A40" s="72" t="s">
        <v>209</v>
      </c>
      <c r="B40" s="72" t="s">
        <v>163</v>
      </c>
      <c r="C40" s="152">
        <f>VLOOKUP(A40,Teams!B$1:AA$306,26,FALSE)</f>
        <v>0</v>
      </c>
    </row>
    <row r="41" spans="1:3" ht="12.75">
      <c r="A41" s="72" t="s">
        <v>242</v>
      </c>
      <c r="B41" s="72" t="s">
        <v>13</v>
      </c>
      <c r="C41" s="152">
        <f>VLOOKUP(A41,Teams!B$1:AA$306,26,FALSE)</f>
        <v>0</v>
      </c>
    </row>
    <row r="42" spans="1:3" ht="12.75">
      <c r="A42" s="72" t="s">
        <v>244</v>
      </c>
      <c r="B42" s="72" t="s">
        <v>6</v>
      </c>
      <c r="C42" s="152">
        <f>VLOOKUP(A42,Teams!B$1:AA$306,26,FALSE)</f>
        <v>0</v>
      </c>
    </row>
    <row r="43" spans="1:3" ht="12.75">
      <c r="A43" s="72" t="s">
        <v>267</v>
      </c>
      <c r="B43" s="72" t="s">
        <v>201</v>
      </c>
      <c r="C43" s="152">
        <f>VLOOKUP(A43,Teams!B$1:AA$306,26,FALSE)</f>
        <v>0</v>
      </c>
    </row>
    <row r="44" spans="1:3" ht="12.75">
      <c r="A44" s="72" t="s">
        <v>223</v>
      </c>
      <c r="B44" s="72" t="s">
        <v>115</v>
      </c>
      <c r="C44" s="152">
        <f>VLOOKUP(A44,Teams!B$1:AA$306,26,FALSE)</f>
        <v>0</v>
      </c>
    </row>
    <row r="45" spans="1:3" ht="12.75">
      <c r="A45" s="72" t="s">
        <v>271</v>
      </c>
      <c r="B45" s="72" t="s">
        <v>118</v>
      </c>
      <c r="C45" s="152">
        <f>VLOOKUP(A45,Teams!B$1:AA$306,26,FALSE)</f>
        <v>0</v>
      </c>
    </row>
    <row r="46" spans="1:3" ht="12.75">
      <c r="A46" s="72" t="s">
        <v>253</v>
      </c>
      <c r="B46" s="72" t="s">
        <v>93</v>
      </c>
      <c r="C46" s="152">
        <f>VLOOKUP(A46,Teams!B$1:AA$306,26,FALSE)</f>
        <v>0</v>
      </c>
    </row>
    <row r="47" spans="1:3" ht="12.75">
      <c r="A47" s="72" t="s">
        <v>235</v>
      </c>
      <c r="B47" s="72" t="s">
        <v>10</v>
      </c>
      <c r="C47" s="152">
        <f>VLOOKUP(A47,Teams!B$1:AA$306,26,FALSE)</f>
        <v>0</v>
      </c>
    </row>
    <row r="48" spans="1:3" ht="12.75">
      <c r="A48" s="72" t="s">
        <v>276</v>
      </c>
      <c r="B48" s="72" t="s">
        <v>137</v>
      </c>
      <c r="C48" s="152">
        <f>VLOOKUP(A48,Teams!B$1:AA$306,26,FALSE)</f>
        <v>0</v>
      </c>
    </row>
    <row r="49" spans="1:3" ht="12.75">
      <c r="A49" s="72" t="s">
        <v>224</v>
      </c>
      <c r="B49" s="72" t="s">
        <v>68</v>
      </c>
      <c r="C49" s="152">
        <f>VLOOKUP(A49,Teams!B$1:AA$306,26,FALSE)</f>
        <v>0</v>
      </c>
    </row>
    <row r="50" spans="1:3" ht="12.75">
      <c r="A50" s="72" t="s">
        <v>234</v>
      </c>
      <c r="B50" s="72" t="s">
        <v>86</v>
      </c>
      <c r="C50" s="152">
        <f>VLOOKUP(A50,Teams!B$1:AA$306,26,FALSE)</f>
        <v>0</v>
      </c>
    </row>
    <row r="51" spans="1:3" ht="12.75">
      <c r="A51" s="72" t="s">
        <v>251</v>
      </c>
      <c r="B51" s="72" t="s">
        <v>204</v>
      </c>
      <c r="C51" s="152">
        <f>VLOOKUP(A51,Teams!B$1:AA$306,26,FALSE)</f>
        <v>0</v>
      </c>
    </row>
    <row r="52" spans="1:3" ht="12.75">
      <c r="A52" s="74" t="s">
        <v>252</v>
      </c>
      <c r="B52" s="72" t="s">
        <v>93</v>
      </c>
      <c r="C52" s="152">
        <f>VLOOKUP(A52,Teams!B$1:AA$306,26,FALSE)</f>
        <v>0</v>
      </c>
    </row>
    <row r="53" spans="1:3" ht="12.75">
      <c r="A53" s="72" t="s">
        <v>256</v>
      </c>
      <c r="B53" s="72" t="s">
        <v>218</v>
      </c>
      <c r="C53" s="152">
        <f>VLOOKUP(A53,Teams!B$1:AA$306,26,FALSE)</f>
        <v>0</v>
      </c>
    </row>
    <row r="54" spans="1:3" ht="12.75">
      <c r="A54" s="72" t="s">
        <v>268</v>
      </c>
      <c r="B54" s="72" t="s">
        <v>84</v>
      </c>
      <c r="C54" s="152">
        <f>VLOOKUP(A54,Teams!B$1:AA$306,26,FALSE)</f>
        <v>0</v>
      </c>
    </row>
    <row r="55" spans="1:3" ht="12.75">
      <c r="A55" s="72" t="s">
        <v>111</v>
      </c>
      <c r="B55" s="72" t="s">
        <v>52</v>
      </c>
      <c r="C55" s="152">
        <f>VLOOKUP(A55,Teams!B$1:AA$306,26,FALSE)</f>
        <v>0</v>
      </c>
    </row>
    <row r="56" spans="1:3" ht="12.75">
      <c r="A56" s="72" t="s">
        <v>233</v>
      </c>
      <c r="B56" s="72" t="s">
        <v>86</v>
      </c>
      <c r="C56" s="152">
        <f>VLOOKUP(A56,Teams!B$1:AA$306,26,FALSE)</f>
        <v>0</v>
      </c>
    </row>
    <row r="57" spans="1:3" ht="12.75">
      <c r="A57" s="72" t="s">
        <v>266</v>
      </c>
      <c r="B57" s="72" t="s">
        <v>120</v>
      </c>
      <c r="C57" s="152">
        <f>VLOOKUP(A57,Teams!B$1:AA$306,26,FALSE)</f>
        <v>0</v>
      </c>
    </row>
    <row r="58" spans="1:3" ht="12.75">
      <c r="A58" s="72" t="s">
        <v>258</v>
      </c>
      <c r="B58" s="72" t="s">
        <v>121</v>
      </c>
      <c r="C58" s="152">
        <f>VLOOKUP(A58,Teams!B$1:AA$306,26,FALSE)</f>
        <v>0</v>
      </c>
    </row>
    <row r="59" spans="1:3" ht="12.75">
      <c r="A59" s="72" t="s">
        <v>255</v>
      </c>
      <c r="B59" s="72" t="s">
        <v>218</v>
      </c>
      <c r="C59" s="152">
        <f>VLOOKUP(A59,Teams!B$1:AA$306,26,FALSE)</f>
        <v>0</v>
      </c>
    </row>
    <row r="60" spans="1:3" ht="12.75">
      <c r="A60" s="72" t="s">
        <v>265</v>
      </c>
      <c r="B60" s="72" t="s">
        <v>120</v>
      </c>
      <c r="C60" s="152">
        <f>VLOOKUP(A60,Teams!B$1:AA$306,26,FALSE)</f>
        <v>0</v>
      </c>
    </row>
    <row r="61" spans="1:3" ht="12.75">
      <c r="A61" s="72" t="s">
        <v>169</v>
      </c>
      <c r="B61" s="72" t="s">
        <v>14</v>
      </c>
      <c r="C61" s="152">
        <f>VLOOKUP(A61,Teams!B$1:AA$306,26,FALSE)</f>
        <v>0</v>
      </c>
    </row>
    <row r="62" spans="1:3" ht="12.75">
      <c r="A62" s="72" t="s">
        <v>112</v>
      </c>
      <c r="B62" s="72" t="s">
        <v>52</v>
      </c>
      <c r="C62" s="152">
        <f>VLOOKUP(A62,Teams!B$1:AA$306,26,FALSE)</f>
        <v>0</v>
      </c>
    </row>
    <row r="63" spans="1:3" ht="12.75">
      <c r="A63" s="79" t="s">
        <v>232</v>
      </c>
      <c r="B63" s="79" t="s">
        <v>86</v>
      </c>
      <c r="C63" s="152">
        <f>VLOOKUP(A63,Teams!B$1:AA$306,26,FALSE)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B161"/>
  <sheetViews>
    <sheetView showGridLines="0" showZeros="0" zoomScalePageLayoutView="0" workbookViewId="0" topLeftCell="A76">
      <selection activeCell="A97" sqref="A97"/>
    </sheetView>
  </sheetViews>
  <sheetFormatPr defaultColWidth="9.140625" defaultRowHeight="12.75"/>
  <cols>
    <col min="1" max="1" width="20.140625" style="70" customWidth="1"/>
    <col min="2" max="16384" width="9.140625" style="53" customWidth="1"/>
  </cols>
  <sheetData>
    <row r="1" s="69" customFormat="1" ht="27" customHeight="1">
      <c r="A1" s="14" t="s">
        <v>0</v>
      </c>
    </row>
    <row r="2" spans="1:2" ht="12.75">
      <c r="A2" s="68" t="s">
        <v>12</v>
      </c>
      <c r="B2" s="53">
        <v>250000</v>
      </c>
    </row>
    <row r="3" spans="1:2" ht="12.75">
      <c r="A3" s="68" t="s">
        <v>4</v>
      </c>
      <c r="B3" s="53">
        <v>250000</v>
      </c>
    </row>
    <row r="4" spans="1:2" ht="12.75">
      <c r="A4" s="68" t="s">
        <v>135</v>
      </c>
      <c r="B4" s="53">
        <v>250000</v>
      </c>
    </row>
    <row r="5" spans="1:2" ht="12.75">
      <c r="A5" s="70" t="s">
        <v>115</v>
      </c>
      <c r="B5" s="53">
        <v>245000</v>
      </c>
    </row>
    <row r="6" spans="1:2" ht="12.75">
      <c r="A6" s="70" t="s">
        <v>66</v>
      </c>
      <c r="B6" s="53">
        <v>240000</v>
      </c>
    </row>
    <row r="7" spans="1:2" s="70" customFormat="1" ht="12.75">
      <c r="A7" s="70" t="s">
        <v>7</v>
      </c>
      <c r="B7" s="70">
        <v>240000</v>
      </c>
    </row>
    <row r="8" spans="1:2" s="70" customFormat="1" ht="12.75">
      <c r="A8" s="70" t="s">
        <v>6</v>
      </c>
      <c r="B8" s="70">
        <v>240000</v>
      </c>
    </row>
    <row r="9" spans="1:2" s="70" customFormat="1" ht="12.75">
      <c r="A9" s="70" t="s">
        <v>10</v>
      </c>
      <c r="B9" s="70">
        <v>235000</v>
      </c>
    </row>
    <row r="10" spans="1:2" s="70" customFormat="1" ht="12.75">
      <c r="A10" s="68" t="s">
        <v>184</v>
      </c>
      <c r="B10" s="70">
        <v>235000</v>
      </c>
    </row>
    <row r="11" spans="1:2" s="70" customFormat="1" ht="12.75">
      <c r="A11" s="70" t="s">
        <v>121</v>
      </c>
      <c r="B11" s="70">
        <v>235000</v>
      </c>
    </row>
    <row r="12" spans="1:2" s="70" customFormat="1" ht="12.75">
      <c r="A12" s="70" t="s">
        <v>96</v>
      </c>
      <c r="B12" s="70">
        <v>230000</v>
      </c>
    </row>
    <row r="13" spans="1:2" s="70" customFormat="1" ht="12.75">
      <c r="A13" s="70" t="s">
        <v>100</v>
      </c>
      <c r="B13" s="70">
        <v>230000</v>
      </c>
    </row>
    <row r="14" spans="1:2" s="70" customFormat="1" ht="12.75">
      <c r="A14" s="70" t="s">
        <v>175</v>
      </c>
      <c r="B14" s="70">
        <v>230000</v>
      </c>
    </row>
    <row r="15" spans="1:2" s="70" customFormat="1" ht="12.75">
      <c r="A15" s="70" t="s">
        <v>9</v>
      </c>
      <c r="B15" s="70">
        <v>225000</v>
      </c>
    </row>
    <row r="16" spans="1:2" s="70" customFormat="1" ht="12.75">
      <c r="A16" s="70" t="s">
        <v>55</v>
      </c>
      <c r="B16" s="70">
        <v>225000</v>
      </c>
    </row>
    <row r="17" spans="1:2" s="70" customFormat="1" ht="12.75">
      <c r="A17" s="70" t="s">
        <v>155</v>
      </c>
      <c r="B17" s="70">
        <v>225000</v>
      </c>
    </row>
    <row r="18" spans="1:2" ht="12.75">
      <c r="A18" s="70" t="s">
        <v>3</v>
      </c>
      <c r="B18" s="53">
        <v>220000</v>
      </c>
    </row>
    <row r="19" spans="1:2" ht="12.75">
      <c r="A19" s="68" t="s">
        <v>137</v>
      </c>
      <c r="B19" s="53">
        <v>220000</v>
      </c>
    </row>
    <row r="20" spans="1:2" ht="12.75">
      <c r="A20" s="68" t="s">
        <v>150</v>
      </c>
      <c r="B20" s="53">
        <v>220000</v>
      </c>
    </row>
    <row r="21" spans="1:2" ht="12.75">
      <c r="A21" s="68" t="s">
        <v>58</v>
      </c>
      <c r="B21" s="53">
        <v>215000</v>
      </c>
    </row>
    <row r="22" spans="1:2" ht="12.75">
      <c r="A22" s="70" t="s">
        <v>103</v>
      </c>
      <c r="B22" s="53">
        <v>215000</v>
      </c>
    </row>
    <row r="23" spans="1:2" ht="12.75">
      <c r="A23" s="70" t="s">
        <v>161</v>
      </c>
      <c r="B23" s="53">
        <v>215000</v>
      </c>
    </row>
    <row r="24" spans="1:2" ht="12.75">
      <c r="A24" s="70" t="s">
        <v>178</v>
      </c>
      <c r="B24" s="53">
        <v>215000</v>
      </c>
    </row>
    <row r="25" spans="1:2" ht="12.75">
      <c r="A25" s="70" t="s">
        <v>101</v>
      </c>
      <c r="B25" s="53">
        <v>215000</v>
      </c>
    </row>
    <row r="26" spans="1:2" ht="12.75">
      <c r="A26" s="70" t="s">
        <v>181</v>
      </c>
      <c r="B26" s="53">
        <v>215000</v>
      </c>
    </row>
    <row r="27" spans="1:2" ht="12.75">
      <c r="A27" s="70" t="s">
        <v>120</v>
      </c>
      <c r="B27" s="53">
        <v>210000</v>
      </c>
    </row>
    <row r="28" spans="1:2" ht="12.75">
      <c r="A28" s="70" t="s">
        <v>60</v>
      </c>
      <c r="B28" s="53">
        <v>210000</v>
      </c>
    </row>
    <row r="29" spans="1:2" ht="12.75">
      <c r="A29" s="70" t="s">
        <v>93</v>
      </c>
      <c r="B29" s="53">
        <v>210000</v>
      </c>
    </row>
    <row r="30" spans="1:2" ht="12.75">
      <c r="A30" s="70" t="s">
        <v>133</v>
      </c>
      <c r="B30" s="53">
        <v>210000</v>
      </c>
    </row>
    <row r="31" spans="1:2" ht="12.75">
      <c r="A31" s="70" t="s">
        <v>57</v>
      </c>
      <c r="B31" s="53">
        <v>210000</v>
      </c>
    </row>
    <row r="32" spans="1:2" ht="12.75">
      <c r="A32" s="70" t="s">
        <v>16</v>
      </c>
      <c r="B32" s="53">
        <v>210000</v>
      </c>
    </row>
    <row r="33" spans="1:2" ht="12.75">
      <c r="A33" s="70" t="s">
        <v>97</v>
      </c>
      <c r="B33" s="53">
        <v>205000</v>
      </c>
    </row>
    <row r="34" spans="1:2" ht="12.75">
      <c r="A34" s="70" t="s">
        <v>177</v>
      </c>
      <c r="B34" s="53">
        <v>205000</v>
      </c>
    </row>
    <row r="35" spans="1:2" ht="12.75">
      <c r="A35" s="68" t="s">
        <v>87</v>
      </c>
      <c r="B35" s="53">
        <v>200000</v>
      </c>
    </row>
    <row r="36" spans="1:2" ht="12.75">
      <c r="A36" s="68" t="s">
        <v>149</v>
      </c>
      <c r="B36" s="53">
        <v>200000</v>
      </c>
    </row>
    <row r="37" spans="1:2" ht="12.75">
      <c r="A37" s="70" t="s">
        <v>13</v>
      </c>
      <c r="B37" s="53">
        <v>200000</v>
      </c>
    </row>
    <row r="38" spans="1:2" ht="12.75">
      <c r="A38" s="70" t="s">
        <v>102</v>
      </c>
      <c r="B38" s="53">
        <v>200000</v>
      </c>
    </row>
    <row r="39" spans="1:2" ht="12.75">
      <c r="A39" s="70" t="s">
        <v>21</v>
      </c>
      <c r="B39" s="53">
        <v>200000</v>
      </c>
    </row>
    <row r="40" spans="1:2" ht="12.75">
      <c r="A40" s="70" t="s">
        <v>104</v>
      </c>
      <c r="B40" s="53">
        <v>200000</v>
      </c>
    </row>
    <row r="41" spans="1:2" ht="12.75">
      <c r="A41" s="70" t="s">
        <v>140</v>
      </c>
      <c r="B41" s="53">
        <v>200000</v>
      </c>
    </row>
    <row r="42" spans="1:2" ht="12.75">
      <c r="A42" s="70" t="s">
        <v>19</v>
      </c>
      <c r="B42" s="53">
        <v>195000</v>
      </c>
    </row>
    <row r="43" spans="1:2" ht="12.75">
      <c r="A43" s="70" t="s">
        <v>20</v>
      </c>
      <c r="B43" s="53">
        <v>195000</v>
      </c>
    </row>
    <row r="44" spans="1:2" ht="12.75">
      <c r="A44" s="70" t="s">
        <v>14</v>
      </c>
      <c r="B44" s="53">
        <v>195000</v>
      </c>
    </row>
    <row r="45" spans="1:2" ht="12.75">
      <c r="A45" s="70" t="s">
        <v>180</v>
      </c>
      <c r="B45" s="53">
        <v>190000</v>
      </c>
    </row>
    <row r="46" spans="1:2" ht="12.75">
      <c r="A46" s="70" t="s">
        <v>5</v>
      </c>
      <c r="B46" s="53">
        <v>190000</v>
      </c>
    </row>
    <row r="47" spans="1:2" ht="12.75">
      <c r="A47" s="70" t="s">
        <v>118</v>
      </c>
      <c r="B47" s="53">
        <v>190000</v>
      </c>
    </row>
    <row r="48" spans="1:2" ht="12.75">
      <c r="A48" s="70" t="s">
        <v>179</v>
      </c>
      <c r="B48" s="53">
        <v>190000</v>
      </c>
    </row>
    <row r="49" spans="1:2" ht="12.75">
      <c r="A49" s="70" t="s">
        <v>141</v>
      </c>
      <c r="B49" s="53">
        <v>190000</v>
      </c>
    </row>
    <row r="50" spans="1:2" ht="12.75">
      <c r="A50" s="70" t="s">
        <v>52</v>
      </c>
      <c r="B50" s="53">
        <v>190000</v>
      </c>
    </row>
    <row r="51" spans="1:2" ht="12.75">
      <c r="A51" s="70" t="s">
        <v>145</v>
      </c>
      <c r="B51" s="53">
        <v>190000</v>
      </c>
    </row>
    <row r="52" spans="1:2" ht="12.75">
      <c r="A52" s="70" t="s">
        <v>56</v>
      </c>
      <c r="B52" s="53">
        <v>185000</v>
      </c>
    </row>
    <row r="53" spans="1:2" ht="12.75">
      <c r="A53" s="70" t="s">
        <v>11</v>
      </c>
      <c r="B53" s="53">
        <v>185000</v>
      </c>
    </row>
    <row r="54" spans="1:2" ht="12.75">
      <c r="A54" s="68" t="s">
        <v>142</v>
      </c>
      <c r="B54" s="53">
        <v>185000</v>
      </c>
    </row>
    <row r="55" spans="1:2" ht="12.75">
      <c r="A55" s="70" t="s">
        <v>151</v>
      </c>
      <c r="B55" s="53">
        <v>180000</v>
      </c>
    </row>
    <row r="56" spans="1:2" ht="12.75">
      <c r="A56" s="70" t="s">
        <v>154</v>
      </c>
      <c r="B56" s="53">
        <v>180000</v>
      </c>
    </row>
    <row r="57" spans="1:2" ht="12.75">
      <c r="A57" s="70" t="s">
        <v>84</v>
      </c>
      <c r="B57" s="53">
        <v>180000</v>
      </c>
    </row>
    <row r="58" spans="1:2" ht="12.75">
      <c r="A58" s="70" t="s">
        <v>76</v>
      </c>
      <c r="B58" s="53">
        <v>180000</v>
      </c>
    </row>
    <row r="59" spans="1:2" ht="12.75">
      <c r="A59" s="68" t="s">
        <v>128</v>
      </c>
      <c r="B59" s="53">
        <v>180000</v>
      </c>
    </row>
    <row r="60" spans="1:2" ht="12.75">
      <c r="A60" s="70" t="s">
        <v>108</v>
      </c>
      <c r="B60" s="53">
        <v>180000</v>
      </c>
    </row>
    <row r="61" spans="1:2" ht="12.75">
      <c r="A61" s="70" t="s">
        <v>136</v>
      </c>
      <c r="B61" s="53">
        <v>180000</v>
      </c>
    </row>
    <row r="62" spans="1:2" ht="12.75">
      <c r="A62" s="70" t="s">
        <v>89</v>
      </c>
      <c r="B62" s="53">
        <v>180000</v>
      </c>
    </row>
    <row r="63" spans="1:2" ht="12.75">
      <c r="A63" s="70" t="s">
        <v>98</v>
      </c>
      <c r="B63" s="53">
        <v>180000</v>
      </c>
    </row>
    <row r="64" spans="1:2" ht="12.75">
      <c r="A64" s="70" t="s">
        <v>187</v>
      </c>
      <c r="B64" s="53">
        <v>180000</v>
      </c>
    </row>
    <row r="65" spans="1:2" ht="12.75">
      <c r="A65" s="70" t="s">
        <v>75</v>
      </c>
      <c r="B65" s="53">
        <v>180000</v>
      </c>
    </row>
    <row r="66" spans="1:2" ht="12.75">
      <c r="A66" s="70" t="s">
        <v>71</v>
      </c>
      <c r="B66" s="53">
        <v>180000</v>
      </c>
    </row>
    <row r="67" spans="1:2" ht="12.75">
      <c r="A67" s="70" t="s">
        <v>153</v>
      </c>
      <c r="B67" s="53">
        <v>175000</v>
      </c>
    </row>
    <row r="68" spans="1:2" ht="12.75">
      <c r="A68" s="70" t="s">
        <v>17</v>
      </c>
      <c r="B68" s="53">
        <v>175000</v>
      </c>
    </row>
    <row r="69" spans="1:2" ht="12.75">
      <c r="A69" s="70" t="s">
        <v>203</v>
      </c>
      <c r="B69" s="53">
        <v>170000</v>
      </c>
    </row>
    <row r="70" spans="1:2" ht="12.75">
      <c r="A70" s="70" t="s">
        <v>90</v>
      </c>
      <c r="B70" s="53">
        <v>170000</v>
      </c>
    </row>
    <row r="71" spans="1:2" ht="12.75">
      <c r="A71" s="70" t="s">
        <v>139</v>
      </c>
      <c r="B71" s="53">
        <v>170000</v>
      </c>
    </row>
    <row r="72" spans="1:2" ht="12.75">
      <c r="A72" s="70" t="s">
        <v>15</v>
      </c>
      <c r="B72" s="53">
        <v>170000</v>
      </c>
    </row>
    <row r="73" spans="1:2" ht="12.75">
      <c r="A73" s="70" t="s">
        <v>190</v>
      </c>
      <c r="B73" s="53">
        <v>170000</v>
      </c>
    </row>
    <row r="74" spans="1:2" ht="12.75">
      <c r="A74" s="70" t="s">
        <v>95</v>
      </c>
      <c r="B74" s="53">
        <v>170000</v>
      </c>
    </row>
    <row r="75" spans="1:2" ht="12.75">
      <c r="A75" s="70" t="s">
        <v>143</v>
      </c>
      <c r="B75" s="53">
        <v>170000</v>
      </c>
    </row>
    <row r="76" spans="1:2" ht="12.75">
      <c r="A76" s="70" t="s">
        <v>147</v>
      </c>
      <c r="B76" s="53">
        <v>170000</v>
      </c>
    </row>
    <row r="77" spans="1:2" ht="12.75">
      <c r="A77" s="70" t="s">
        <v>132</v>
      </c>
      <c r="B77" s="53">
        <v>165000</v>
      </c>
    </row>
    <row r="78" spans="1:2" ht="12.75">
      <c r="A78" s="70" t="s">
        <v>99</v>
      </c>
      <c r="B78" s="53">
        <v>165000</v>
      </c>
    </row>
    <row r="79" spans="1:2" ht="12.75">
      <c r="A79" s="70" t="s">
        <v>41</v>
      </c>
      <c r="B79" s="53">
        <v>165000</v>
      </c>
    </row>
    <row r="80" spans="1:2" ht="12.75">
      <c r="A80" s="70" t="s">
        <v>157</v>
      </c>
      <c r="B80" s="53">
        <v>165000</v>
      </c>
    </row>
    <row r="81" spans="1:2" ht="12.75">
      <c r="A81" s="70" t="s">
        <v>198</v>
      </c>
      <c r="B81" s="53">
        <v>160000</v>
      </c>
    </row>
    <row r="82" spans="1:2" ht="12.75">
      <c r="A82" s="70" t="s">
        <v>199</v>
      </c>
      <c r="B82" s="53">
        <v>160000</v>
      </c>
    </row>
    <row r="83" spans="1:2" ht="12.75">
      <c r="A83" s="70" t="s">
        <v>67</v>
      </c>
      <c r="B83" s="53">
        <v>160000</v>
      </c>
    </row>
    <row r="84" spans="1:2" ht="12.75">
      <c r="A84" s="70" t="s">
        <v>129</v>
      </c>
      <c r="B84" s="53">
        <v>160000</v>
      </c>
    </row>
    <row r="85" spans="1:2" ht="12.75">
      <c r="A85" s="70" t="s">
        <v>138</v>
      </c>
      <c r="B85" s="53">
        <v>160000</v>
      </c>
    </row>
    <row r="86" spans="1:2" ht="12.75">
      <c r="A86" s="68" t="s">
        <v>85</v>
      </c>
      <c r="B86" s="53">
        <v>160000</v>
      </c>
    </row>
    <row r="87" spans="1:2" ht="12.75">
      <c r="A87" s="70" t="s">
        <v>117</v>
      </c>
      <c r="B87" s="53">
        <v>160000</v>
      </c>
    </row>
    <row r="88" spans="1:2" ht="12.75">
      <c r="A88" s="70" t="s">
        <v>63</v>
      </c>
      <c r="B88" s="53">
        <v>160000</v>
      </c>
    </row>
    <row r="89" spans="1:2" ht="12.75">
      <c r="A89" s="70" t="s">
        <v>86</v>
      </c>
      <c r="B89" s="53">
        <v>160000</v>
      </c>
    </row>
    <row r="90" spans="1:2" ht="12.75">
      <c r="A90" s="70" t="s">
        <v>77</v>
      </c>
      <c r="B90" s="53">
        <v>160000</v>
      </c>
    </row>
    <row r="91" spans="1:2" ht="12.75">
      <c r="A91" s="70" t="s">
        <v>105</v>
      </c>
      <c r="B91" s="53">
        <v>160000</v>
      </c>
    </row>
    <row r="92" spans="1:2" ht="12.75">
      <c r="A92" s="70" t="s">
        <v>61</v>
      </c>
      <c r="B92" s="53">
        <v>160000</v>
      </c>
    </row>
    <row r="93" spans="1:2" ht="12.75">
      <c r="A93" s="70" t="s">
        <v>119</v>
      </c>
      <c r="B93" s="53">
        <v>160000</v>
      </c>
    </row>
    <row r="94" spans="1:2" ht="12.75">
      <c r="A94" s="70" t="s">
        <v>53</v>
      </c>
      <c r="B94" s="53">
        <v>155000</v>
      </c>
    </row>
    <row r="95" spans="1:2" ht="12.75">
      <c r="A95" s="70" t="s">
        <v>204</v>
      </c>
      <c r="B95" s="53">
        <v>155000</v>
      </c>
    </row>
    <row r="96" spans="1:2" ht="12.75">
      <c r="A96" s="70" t="s">
        <v>196</v>
      </c>
      <c r="B96" s="53">
        <v>155000</v>
      </c>
    </row>
    <row r="97" spans="1:2" ht="12.75">
      <c r="A97" s="70" t="s">
        <v>197</v>
      </c>
      <c r="B97" s="53">
        <v>155000</v>
      </c>
    </row>
    <row r="98" spans="1:2" ht="12.75">
      <c r="A98" s="70" t="s">
        <v>200</v>
      </c>
      <c r="B98" s="53">
        <v>150000</v>
      </c>
    </row>
    <row r="99" spans="1:2" ht="12.75">
      <c r="A99" s="70" t="s">
        <v>114</v>
      </c>
      <c r="B99" s="53">
        <v>150000</v>
      </c>
    </row>
    <row r="100" spans="1:2" ht="12.75">
      <c r="A100" s="70" t="s">
        <v>176</v>
      </c>
      <c r="B100" s="53">
        <v>150000</v>
      </c>
    </row>
    <row r="101" spans="1:2" ht="12.75">
      <c r="A101" s="70" t="s">
        <v>163</v>
      </c>
      <c r="B101" s="53">
        <v>150000</v>
      </c>
    </row>
    <row r="102" spans="1:2" ht="12.75">
      <c r="A102" s="70" t="s">
        <v>122</v>
      </c>
      <c r="B102" s="53">
        <v>150000</v>
      </c>
    </row>
    <row r="103" spans="1:2" ht="12.75">
      <c r="A103" s="70" t="s">
        <v>64</v>
      </c>
      <c r="B103" s="53">
        <v>150000</v>
      </c>
    </row>
    <row r="104" spans="1:2" ht="12.75">
      <c r="A104" s="70" t="s">
        <v>160</v>
      </c>
      <c r="B104" s="53">
        <v>145000</v>
      </c>
    </row>
    <row r="105" spans="1:2" ht="12.75">
      <c r="A105" s="70" t="s">
        <v>193</v>
      </c>
      <c r="B105" s="53">
        <v>145000</v>
      </c>
    </row>
    <row r="106" spans="1:2" ht="12.75">
      <c r="A106" s="70" t="s">
        <v>195</v>
      </c>
      <c r="B106" s="53">
        <v>140000</v>
      </c>
    </row>
    <row r="107" spans="1:2" ht="12.75">
      <c r="A107" s="70" t="s">
        <v>182</v>
      </c>
      <c r="B107" s="53">
        <v>140000</v>
      </c>
    </row>
    <row r="108" spans="1:2" ht="12.75">
      <c r="A108" s="70" t="s">
        <v>202</v>
      </c>
      <c r="B108" s="53">
        <v>140000</v>
      </c>
    </row>
    <row r="109" spans="1:2" ht="12.75">
      <c r="A109" s="70" t="s">
        <v>152</v>
      </c>
      <c r="B109" s="53">
        <v>140000</v>
      </c>
    </row>
    <row r="110" spans="1:2" ht="12.75">
      <c r="A110" s="70" t="s">
        <v>156</v>
      </c>
      <c r="B110" s="53">
        <v>140000</v>
      </c>
    </row>
    <row r="111" spans="1:2" ht="12.75">
      <c r="A111" s="70" t="s">
        <v>124</v>
      </c>
      <c r="B111" s="53">
        <v>140000</v>
      </c>
    </row>
    <row r="112" spans="1:2" ht="12.75">
      <c r="A112" s="70" t="s">
        <v>158</v>
      </c>
      <c r="B112" s="53">
        <v>140000</v>
      </c>
    </row>
    <row r="113" spans="1:2" ht="12.75">
      <c r="A113" s="70" t="s">
        <v>205</v>
      </c>
      <c r="B113" s="53">
        <v>135000</v>
      </c>
    </row>
    <row r="114" spans="1:2" ht="12.75">
      <c r="A114" s="70" t="s">
        <v>201</v>
      </c>
      <c r="B114" s="53">
        <v>130000</v>
      </c>
    </row>
    <row r="115" spans="1:2" ht="12.75">
      <c r="A115" s="70" t="s">
        <v>206</v>
      </c>
      <c r="B115" s="53">
        <v>130000</v>
      </c>
    </row>
    <row r="116" spans="1:2" ht="12.75">
      <c r="A116" s="70" t="s">
        <v>18</v>
      </c>
      <c r="B116" s="53">
        <v>130000</v>
      </c>
    </row>
    <row r="117" spans="1:2" ht="12.75">
      <c r="A117" s="70" t="s">
        <v>106</v>
      </c>
      <c r="B117" s="53">
        <v>130000</v>
      </c>
    </row>
    <row r="118" spans="1:2" ht="12.75">
      <c r="A118" s="70" t="s">
        <v>88</v>
      </c>
      <c r="B118" s="53">
        <v>130000</v>
      </c>
    </row>
    <row r="119" spans="1:2" ht="12.75">
      <c r="A119" s="70" t="s">
        <v>91</v>
      </c>
      <c r="B119" s="53">
        <v>130000</v>
      </c>
    </row>
    <row r="120" spans="1:2" ht="12.75">
      <c r="A120" s="70" t="s">
        <v>126</v>
      </c>
      <c r="B120" s="53">
        <v>130000</v>
      </c>
    </row>
    <row r="121" spans="1:2" ht="12.75">
      <c r="A121" s="70" t="s">
        <v>116</v>
      </c>
      <c r="B121" s="53">
        <v>115000</v>
      </c>
    </row>
    <row r="122" spans="1:2" ht="12.75">
      <c r="A122" s="70" t="s">
        <v>127</v>
      </c>
      <c r="B122" s="53">
        <v>110000</v>
      </c>
    </row>
    <row r="123" spans="1:2" ht="12.75">
      <c r="A123" s="70" t="s">
        <v>159</v>
      </c>
      <c r="B123" s="53">
        <v>110000</v>
      </c>
    </row>
    <row r="124" spans="1:2" ht="12.75">
      <c r="A124" s="70" t="s">
        <v>110</v>
      </c>
      <c r="B124" s="53">
        <v>110000</v>
      </c>
    </row>
    <row r="125" spans="1:2" ht="12.75">
      <c r="A125" s="70" t="s">
        <v>207</v>
      </c>
      <c r="B125" s="53">
        <v>110000</v>
      </c>
    </row>
    <row r="126" spans="1:2" ht="12.75">
      <c r="A126" s="70" t="s">
        <v>188</v>
      </c>
      <c r="B126" s="53">
        <v>110000</v>
      </c>
    </row>
    <row r="127" spans="1:2" ht="12.75">
      <c r="A127" s="70" t="s">
        <v>123</v>
      </c>
      <c r="B127" s="53">
        <v>110000</v>
      </c>
    </row>
    <row r="128" spans="1:2" ht="12.75">
      <c r="A128" s="70" t="s">
        <v>74</v>
      </c>
      <c r="B128" s="53">
        <v>110000</v>
      </c>
    </row>
    <row r="129" spans="1:2" ht="12.75">
      <c r="A129" s="70" t="s">
        <v>194</v>
      </c>
      <c r="B129" s="53">
        <v>110000</v>
      </c>
    </row>
    <row r="130" spans="1:2" ht="12.75">
      <c r="A130" s="70" t="s">
        <v>109</v>
      </c>
      <c r="B130" s="53">
        <v>110000</v>
      </c>
    </row>
    <row r="131" spans="1:2" ht="12.75">
      <c r="A131" s="70" t="s">
        <v>22</v>
      </c>
      <c r="B131" s="53">
        <v>130000</v>
      </c>
    </row>
    <row r="132" spans="1:2" ht="12.75">
      <c r="A132" s="70" t="s">
        <v>210</v>
      </c>
      <c r="B132" s="53">
        <v>130000</v>
      </c>
    </row>
    <row r="133" spans="1:2" ht="12.75">
      <c r="A133" s="70" t="s">
        <v>94</v>
      </c>
      <c r="B133" s="53">
        <v>130000</v>
      </c>
    </row>
    <row r="134" spans="1:2" ht="12.75">
      <c r="A134" s="70" t="s">
        <v>211</v>
      </c>
      <c r="B134" s="53">
        <v>130000</v>
      </c>
    </row>
    <row r="135" spans="1:2" ht="12.75">
      <c r="A135" s="70" t="s">
        <v>280</v>
      </c>
      <c r="B135" s="53">
        <v>130000</v>
      </c>
    </row>
    <row r="136" spans="1:2" ht="12.75">
      <c r="A136" s="70" t="s">
        <v>212</v>
      </c>
      <c r="B136" s="53">
        <v>130000</v>
      </c>
    </row>
    <row r="137" spans="1:2" ht="12.75">
      <c r="A137" s="70" t="s">
        <v>213</v>
      </c>
      <c r="B137" s="53">
        <v>130000</v>
      </c>
    </row>
    <row r="138" spans="1:2" ht="12.75">
      <c r="A138" s="70" t="s">
        <v>125</v>
      </c>
      <c r="B138" s="53">
        <v>130000</v>
      </c>
    </row>
    <row r="139" spans="1:2" ht="12.75">
      <c r="A139" s="70" t="s">
        <v>146</v>
      </c>
      <c r="B139" s="53">
        <v>130000</v>
      </c>
    </row>
    <row r="140" spans="1:2" ht="12.75">
      <c r="A140" s="70" t="s">
        <v>214</v>
      </c>
      <c r="B140" s="53">
        <v>130000</v>
      </c>
    </row>
    <row r="141" spans="1:2" ht="12.75">
      <c r="A141" s="70" t="s">
        <v>92</v>
      </c>
      <c r="B141" s="53">
        <v>130000</v>
      </c>
    </row>
    <row r="142" spans="1:2" ht="12.75">
      <c r="A142" s="70" t="s">
        <v>215</v>
      </c>
      <c r="B142" s="53">
        <v>130000</v>
      </c>
    </row>
    <row r="143" spans="1:2" ht="12.75">
      <c r="A143" s="70" t="s">
        <v>216</v>
      </c>
      <c r="B143" s="53">
        <v>130000</v>
      </c>
    </row>
    <row r="144" spans="1:2" ht="12.75">
      <c r="A144" s="70" t="s">
        <v>217</v>
      </c>
      <c r="B144" s="53">
        <v>130000</v>
      </c>
    </row>
    <row r="145" spans="1:2" ht="12.75">
      <c r="A145" s="70" t="s">
        <v>107</v>
      </c>
      <c r="B145" s="53">
        <v>130000</v>
      </c>
    </row>
    <row r="146" spans="1:2" ht="12.75">
      <c r="A146" s="70" t="s">
        <v>62</v>
      </c>
      <c r="B146" s="53">
        <v>130000</v>
      </c>
    </row>
    <row r="147" spans="1:2" ht="12.75">
      <c r="A147" s="70" t="s">
        <v>70</v>
      </c>
      <c r="B147" s="53">
        <v>130000</v>
      </c>
    </row>
    <row r="148" spans="1:2" ht="12.75">
      <c r="A148" s="70" t="s">
        <v>65</v>
      </c>
      <c r="B148" s="53">
        <v>130000</v>
      </c>
    </row>
    <row r="149" spans="1:2" ht="12.75">
      <c r="A149" s="70" t="s">
        <v>218</v>
      </c>
      <c r="B149" s="53">
        <v>130000</v>
      </c>
    </row>
    <row r="150" spans="1:2" ht="12.75">
      <c r="A150" s="70" t="s">
        <v>8</v>
      </c>
      <c r="B150" s="53">
        <v>130000</v>
      </c>
    </row>
    <row r="151" spans="1:2" ht="12.75">
      <c r="A151" s="70" t="s">
        <v>73</v>
      </c>
      <c r="B151" s="53">
        <v>130000</v>
      </c>
    </row>
    <row r="152" spans="1:2" ht="12.75">
      <c r="A152" s="70" t="s">
        <v>219</v>
      </c>
      <c r="B152" s="53">
        <v>130000</v>
      </c>
    </row>
    <row r="153" spans="1:2" ht="12.75">
      <c r="A153" s="70" t="s">
        <v>220</v>
      </c>
      <c r="B153" s="53">
        <v>130000</v>
      </c>
    </row>
    <row r="154" spans="1:2" ht="12.75">
      <c r="A154" s="70" t="s">
        <v>131</v>
      </c>
      <c r="B154" s="53">
        <v>130000</v>
      </c>
    </row>
    <row r="155" spans="1:2" ht="12.75">
      <c r="A155" s="70" t="s">
        <v>32</v>
      </c>
      <c r="B155" s="53">
        <v>130000</v>
      </c>
    </row>
    <row r="156" spans="1:2" ht="12.75">
      <c r="A156" s="70" t="s">
        <v>221</v>
      </c>
      <c r="B156" s="53">
        <v>130000</v>
      </c>
    </row>
    <row r="157" spans="1:2" ht="12.75">
      <c r="A157" s="70" t="s">
        <v>59</v>
      </c>
      <c r="B157" s="53">
        <v>130000</v>
      </c>
    </row>
    <row r="158" spans="1:2" ht="12.75">
      <c r="A158" s="70" t="s">
        <v>2</v>
      </c>
      <c r="B158" s="53">
        <v>130000</v>
      </c>
    </row>
    <row r="159" spans="1:2" ht="12.75">
      <c r="A159" s="70" t="s">
        <v>33</v>
      </c>
      <c r="B159" s="53">
        <v>130000</v>
      </c>
    </row>
    <row r="160" spans="1:2" ht="12.75">
      <c r="A160" s="70" t="s">
        <v>222</v>
      </c>
      <c r="B160" s="53">
        <v>130000</v>
      </c>
    </row>
    <row r="161" spans="1:2" ht="12.75">
      <c r="A161" s="70" t="s">
        <v>274</v>
      </c>
      <c r="B161" s="53">
        <v>130000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3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196"/>
  <sheetViews>
    <sheetView showGridLines="0" showZeros="0" zoomScalePageLayoutView="0" workbookViewId="0" topLeftCell="A54">
      <selection activeCell="B74" sqref="B74"/>
    </sheetView>
  </sheetViews>
  <sheetFormatPr defaultColWidth="9.140625" defaultRowHeight="12.75"/>
  <cols>
    <col min="1" max="1" width="3.421875" style="51" customWidth="1"/>
    <col min="2" max="2" width="19.28125" style="53" customWidth="1"/>
    <col min="3" max="3" width="6.57421875" style="51" bestFit="1" customWidth="1"/>
    <col min="4" max="4" width="7.140625" style="51" bestFit="1" customWidth="1"/>
    <col min="5" max="14" width="3.8515625" style="53" bestFit="1" customWidth="1"/>
    <col min="15" max="16384" width="9.140625" style="53" customWidth="1"/>
  </cols>
  <sheetData>
    <row r="1" ht="12.75">
      <c r="B1" s="52" t="s">
        <v>51</v>
      </c>
    </row>
    <row r="2" spans="1:14" ht="12" customHeight="1">
      <c r="A2" s="54"/>
      <c r="B2" s="64" t="s">
        <v>0</v>
      </c>
      <c r="C2" s="65" t="s">
        <v>1</v>
      </c>
      <c r="D2" s="65" t="s">
        <v>28</v>
      </c>
      <c r="E2" s="65">
        <v>1</v>
      </c>
      <c r="F2" s="65">
        <v>2</v>
      </c>
      <c r="G2" s="98">
        <v>3</v>
      </c>
      <c r="H2" s="98">
        <v>4</v>
      </c>
      <c r="I2" s="98">
        <v>5</v>
      </c>
      <c r="J2" s="98">
        <v>6</v>
      </c>
      <c r="K2" s="98">
        <v>7</v>
      </c>
      <c r="L2" s="98">
        <v>8</v>
      </c>
      <c r="M2" s="99">
        <v>9</v>
      </c>
      <c r="N2" s="99">
        <v>10</v>
      </c>
    </row>
    <row r="3" spans="1:14" ht="12" customHeight="1">
      <c r="A3" s="55"/>
      <c r="B3" s="56" t="s">
        <v>66</v>
      </c>
      <c r="C3" s="57">
        <v>1</v>
      </c>
      <c r="D3" s="57">
        <v>100</v>
      </c>
      <c r="E3" s="99">
        <v>100</v>
      </c>
      <c r="F3" s="99">
        <v>0</v>
      </c>
      <c r="G3" s="100"/>
      <c r="H3" s="100"/>
      <c r="I3" s="100"/>
      <c r="J3" s="100"/>
      <c r="K3" s="100"/>
      <c r="L3" s="100"/>
      <c r="M3" s="100"/>
      <c r="N3" s="100"/>
    </row>
    <row r="4" spans="1:14" ht="12" customHeight="1">
      <c r="A4" s="55"/>
      <c r="B4" s="56" t="s">
        <v>120</v>
      </c>
      <c r="C4" s="57">
        <v>1</v>
      </c>
      <c r="D4" s="57">
        <v>99</v>
      </c>
      <c r="E4" s="100">
        <v>99</v>
      </c>
      <c r="F4" s="100">
        <v>0</v>
      </c>
      <c r="G4" s="100"/>
      <c r="H4" s="100"/>
      <c r="I4" s="100"/>
      <c r="J4" s="100"/>
      <c r="K4" s="100"/>
      <c r="L4" s="100"/>
      <c r="M4" s="100"/>
      <c r="N4" s="100"/>
    </row>
    <row r="5" spans="1:14" ht="12" customHeight="1">
      <c r="A5" s="55"/>
      <c r="B5" s="60" t="s">
        <v>4</v>
      </c>
      <c r="C5" s="57">
        <v>1</v>
      </c>
      <c r="D5" s="57">
        <v>98</v>
      </c>
      <c r="E5" s="100">
        <v>98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2" customHeight="1">
      <c r="A6" s="55"/>
      <c r="B6" s="60" t="s">
        <v>12</v>
      </c>
      <c r="C6" s="57">
        <v>1</v>
      </c>
      <c r="D6" s="57">
        <v>97</v>
      </c>
      <c r="E6" s="100">
        <v>97</v>
      </c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2" customHeight="1">
      <c r="A7" s="55"/>
      <c r="B7" s="56" t="s">
        <v>3</v>
      </c>
      <c r="C7" s="57">
        <v>1</v>
      </c>
      <c r="D7" s="57">
        <v>96</v>
      </c>
      <c r="E7" s="100">
        <v>96</v>
      </c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2" customHeight="1">
      <c r="A8" s="55"/>
      <c r="B8" s="60" t="s">
        <v>58</v>
      </c>
      <c r="C8" s="59">
        <v>1</v>
      </c>
      <c r="D8" s="58">
        <v>95</v>
      </c>
      <c r="E8" s="100">
        <v>95</v>
      </c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2" customHeight="1">
      <c r="A9" s="55"/>
      <c r="B9" s="60" t="s">
        <v>7</v>
      </c>
      <c r="C9" s="57">
        <v>1</v>
      </c>
      <c r="D9" s="57">
        <v>93</v>
      </c>
      <c r="E9" s="100">
        <v>93</v>
      </c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12" customHeight="1">
      <c r="A10" s="55"/>
      <c r="B10" s="60" t="s">
        <v>100</v>
      </c>
      <c r="C10" s="57">
        <v>1</v>
      </c>
      <c r="D10" s="57">
        <v>91</v>
      </c>
      <c r="E10" s="100">
        <v>91</v>
      </c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12" customHeight="1">
      <c r="A11" s="55"/>
      <c r="B11" s="60" t="s">
        <v>175</v>
      </c>
      <c r="C11" s="57">
        <v>1</v>
      </c>
      <c r="D11" s="57">
        <v>90</v>
      </c>
      <c r="E11" s="100">
        <v>90</v>
      </c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12" customHeight="1">
      <c r="A12" s="55"/>
      <c r="B12" s="56" t="s">
        <v>103</v>
      </c>
      <c r="C12" s="57">
        <v>1</v>
      </c>
      <c r="D12" s="58">
        <v>86</v>
      </c>
      <c r="E12" s="100">
        <v>86</v>
      </c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2" customHeight="1">
      <c r="A13" s="55"/>
      <c r="B13" s="60" t="s">
        <v>115</v>
      </c>
      <c r="C13" s="57">
        <v>1</v>
      </c>
      <c r="D13" s="57">
        <v>85</v>
      </c>
      <c r="E13" s="100">
        <v>85</v>
      </c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12" customHeight="1">
      <c r="A14" s="61"/>
      <c r="B14" s="56" t="s">
        <v>9</v>
      </c>
      <c r="C14" s="57">
        <v>1</v>
      </c>
      <c r="D14" s="57">
        <v>78</v>
      </c>
      <c r="E14" s="100">
        <v>78</v>
      </c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ht="12" customHeight="1">
      <c r="A15" s="55"/>
      <c r="B15" s="60" t="s">
        <v>135</v>
      </c>
      <c r="C15" s="57"/>
      <c r="D15" s="57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12" customHeight="1">
      <c r="A16" s="55"/>
      <c r="B16" s="56" t="s">
        <v>96</v>
      </c>
      <c r="C16" s="57"/>
      <c r="D16" s="57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12" customHeight="1">
      <c r="A17" s="55"/>
      <c r="B17" s="60" t="s">
        <v>10</v>
      </c>
      <c r="C17" s="57"/>
      <c r="D17" s="57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2" customHeight="1">
      <c r="A18" s="55"/>
      <c r="B18" s="60" t="s">
        <v>87</v>
      </c>
      <c r="C18" s="57">
        <v>1</v>
      </c>
      <c r="D18" s="57">
        <v>94</v>
      </c>
      <c r="E18" s="100">
        <v>94</v>
      </c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2" customHeight="1">
      <c r="A19" s="55"/>
      <c r="B19" s="60" t="s">
        <v>203</v>
      </c>
      <c r="C19" s="57">
        <v>1</v>
      </c>
      <c r="D19" s="57">
        <v>92</v>
      </c>
      <c r="E19" s="100">
        <v>92</v>
      </c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2" customHeight="1">
      <c r="A20" s="55"/>
      <c r="B20" s="60" t="s">
        <v>184</v>
      </c>
      <c r="C20" s="57">
        <v>1</v>
      </c>
      <c r="D20" s="57">
        <v>89</v>
      </c>
      <c r="E20" s="100">
        <v>89</v>
      </c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12" customHeight="1">
      <c r="A21" s="55"/>
      <c r="B21" s="60" t="s">
        <v>6</v>
      </c>
      <c r="C21" s="57">
        <v>1</v>
      </c>
      <c r="D21" s="57">
        <v>87</v>
      </c>
      <c r="E21" s="100">
        <v>87</v>
      </c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ht="12" customHeight="1">
      <c r="A22" s="55"/>
      <c r="B22" s="60" t="s">
        <v>56</v>
      </c>
      <c r="C22" s="57">
        <v>1</v>
      </c>
      <c r="D22" s="57">
        <v>84</v>
      </c>
      <c r="E22" s="100">
        <v>84</v>
      </c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ht="12" customHeight="1">
      <c r="A23" s="55"/>
      <c r="B23" s="60" t="s">
        <v>180</v>
      </c>
      <c r="C23" s="57">
        <v>1</v>
      </c>
      <c r="D23" s="57">
        <v>83</v>
      </c>
      <c r="E23" s="100">
        <v>83</v>
      </c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12" customHeight="1">
      <c r="A24" s="55"/>
      <c r="B24" s="60" t="s">
        <v>137</v>
      </c>
      <c r="C24" s="57">
        <v>1</v>
      </c>
      <c r="D24" s="57">
        <v>82</v>
      </c>
      <c r="E24" s="100">
        <v>82</v>
      </c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2" customHeight="1">
      <c r="A25" s="55"/>
      <c r="B25" s="56" t="s">
        <v>216</v>
      </c>
      <c r="C25" s="57">
        <v>1</v>
      </c>
      <c r="D25" s="57">
        <v>81</v>
      </c>
      <c r="E25" s="100">
        <v>81</v>
      </c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12" customHeight="1">
      <c r="A26" s="61"/>
      <c r="B26" s="56" t="s">
        <v>121</v>
      </c>
      <c r="C26" s="57">
        <v>1</v>
      </c>
      <c r="D26" s="57">
        <v>79</v>
      </c>
      <c r="E26" s="100">
        <v>79</v>
      </c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ht="12" customHeight="1">
      <c r="A27" s="55"/>
      <c r="B27" s="60" t="s">
        <v>97</v>
      </c>
      <c r="C27" s="57">
        <v>1</v>
      </c>
      <c r="D27" s="57">
        <v>77</v>
      </c>
      <c r="E27" s="100">
        <v>77</v>
      </c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2" customHeight="1">
      <c r="A28" s="55"/>
      <c r="B28" s="60" t="s">
        <v>93</v>
      </c>
      <c r="C28" s="57">
        <v>1</v>
      </c>
      <c r="D28" s="57">
        <v>70</v>
      </c>
      <c r="E28" s="100">
        <v>70</v>
      </c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14" ht="12" customHeight="1">
      <c r="A29" s="55"/>
      <c r="B29" s="56" t="s">
        <v>5</v>
      </c>
      <c r="C29" s="57">
        <v>1</v>
      </c>
      <c r="D29" s="57">
        <v>37</v>
      </c>
      <c r="E29" s="100">
        <v>37</v>
      </c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2" customHeight="1">
      <c r="A30" s="55"/>
      <c r="B30" s="60" t="s">
        <v>151</v>
      </c>
      <c r="C30" s="57"/>
      <c r="D30" s="57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ht="12.75">
      <c r="A31" s="55"/>
      <c r="B31" s="56" t="s">
        <v>198</v>
      </c>
      <c r="C31" s="57"/>
      <c r="D31" s="57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4" ht="12.75">
      <c r="A32" s="55"/>
      <c r="B32" s="60" t="s">
        <v>149</v>
      </c>
      <c r="C32" s="57"/>
      <c r="D32" s="57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2.75">
      <c r="A33" s="55"/>
      <c r="B33" s="60" t="s">
        <v>19</v>
      </c>
      <c r="C33" s="57"/>
      <c r="D33" s="57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 ht="12.75">
      <c r="A34" s="55"/>
      <c r="B34" s="56" t="s">
        <v>41</v>
      </c>
      <c r="C34" s="57"/>
      <c r="D34" s="57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2.75">
      <c r="A35" s="55"/>
      <c r="B35" s="60" t="s">
        <v>84</v>
      </c>
      <c r="C35" s="57">
        <v>1</v>
      </c>
      <c r="D35" s="57">
        <v>75</v>
      </c>
      <c r="E35" s="100">
        <v>75</v>
      </c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ht="12.75">
      <c r="A36" s="55"/>
      <c r="B36" s="60" t="s">
        <v>60</v>
      </c>
      <c r="C36" s="57">
        <v>1</v>
      </c>
      <c r="D36" s="57">
        <v>68</v>
      </c>
      <c r="E36" s="100">
        <v>68</v>
      </c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2.75">
      <c r="A37" s="55"/>
      <c r="B37" s="60" t="s">
        <v>101</v>
      </c>
      <c r="C37" s="57">
        <v>1</v>
      </c>
      <c r="D37" s="57">
        <v>49</v>
      </c>
      <c r="E37" s="100">
        <v>49</v>
      </c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t="12.75">
      <c r="A38" s="55"/>
      <c r="B38" s="60" t="s">
        <v>199</v>
      </c>
      <c r="C38" s="57"/>
      <c r="D38" s="58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ht="12.75">
      <c r="A39" s="61"/>
      <c r="B39" s="56" t="s">
        <v>195</v>
      </c>
      <c r="C39" s="57"/>
      <c r="D39" s="57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1:14" ht="12.75">
      <c r="A40" s="55"/>
      <c r="B40" s="60" t="s">
        <v>55</v>
      </c>
      <c r="C40" s="57"/>
      <c r="D40" s="57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t="12.75">
      <c r="A41" s="55"/>
      <c r="B41" s="56" t="s">
        <v>20</v>
      </c>
      <c r="C41" s="57"/>
      <c r="D41" s="57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ht="12.75">
      <c r="A42" s="55"/>
      <c r="B42" s="60" t="s">
        <v>154</v>
      </c>
      <c r="C42" s="57">
        <v>1</v>
      </c>
      <c r="D42" s="57">
        <v>69</v>
      </c>
      <c r="E42" s="100">
        <v>69</v>
      </c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ht="12.75">
      <c r="A43" s="61"/>
      <c r="B43" s="56" t="s">
        <v>153</v>
      </c>
      <c r="C43" s="59"/>
      <c r="D43" s="58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 ht="12.75">
      <c r="A44" s="55"/>
      <c r="B44" s="56" t="s">
        <v>157</v>
      </c>
      <c r="C44" s="57"/>
      <c r="D44" s="57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ht="12.75">
      <c r="A45" s="55"/>
      <c r="B45" s="56" t="s">
        <v>15</v>
      </c>
      <c r="C45" s="57"/>
      <c r="D45" s="57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t="12.75">
      <c r="A46" s="55"/>
      <c r="B46" s="60" t="s">
        <v>161</v>
      </c>
      <c r="C46" s="57"/>
      <c r="D46" s="57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ht="12.75">
      <c r="A47" s="55"/>
      <c r="B47" s="60" t="s">
        <v>150</v>
      </c>
      <c r="C47" s="57"/>
      <c r="D47" s="57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1:14" ht="12.75">
      <c r="A48" s="55"/>
      <c r="B48" s="56" t="s">
        <v>163</v>
      </c>
      <c r="C48" s="57">
        <v>1</v>
      </c>
      <c r="D48" s="57">
        <v>88</v>
      </c>
      <c r="E48" s="100">
        <v>88</v>
      </c>
      <c r="F48" s="100"/>
      <c r="G48" s="100"/>
      <c r="H48" s="100"/>
      <c r="I48" s="100"/>
      <c r="J48" s="100"/>
      <c r="K48" s="100"/>
      <c r="L48" s="100"/>
      <c r="M48" s="100"/>
      <c r="N48" s="100"/>
    </row>
    <row r="49" spans="1:14" ht="12.75">
      <c r="A49" s="55"/>
      <c r="B49" s="60" t="s">
        <v>177</v>
      </c>
      <c r="C49" s="57">
        <v>1</v>
      </c>
      <c r="D49" s="57">
        <v>76</v>
      </c>
      <c r="E49" s="100">
        <v>76</v>
      </c>
      <c r="F49" s="100"/>
      <c r="G49" s="100"/>
      <c r="H49" s="100"/>
      <c r="I49" s="100"/>
      <c r="J49" s="100"/>
      <c r="K49" s="100"/>
      <c r="L49" s="100"/>
      <c r="M49" s="100"/>
      <c r="N49" s="100"/>
    </row>
    <row r="50" spans="1:14" ht="12.75">
      <c r="A50" s="55"/>
      <c r="B50" s="60" t="s">
        <v>67</v>
      </c>
      <c r="C50" s="57">
        <v>1</v>
      </c>
      <c r="D50" s="57">
        <v>72</v>
      </c>
      <c r="E50" s="100">
        <v>72</v>
      </c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t="12.75">
      <c r="A51" s="55"/>
      <c r="B51" s="60" t="s">
        <v>114</v>
      </c>
      <c r="C51" s="57">
        <v>1</v>
      </c>
      <c r="D51" s="57">
        <v>66</v>
      </c>
      <c r="E51" s="100">
        <v>66</v>
      </c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4" ht="12.75">
      <c r="A52" s="61"/>
      <c r="B52" s="60" t="s">
        <v>108</v>
      </c>
      <c r="C52" s="57">
        <v>1</v>
      </c>
      <c r="D52" s="57">
        <v>61</v>
      </c>
      <c r="E52" s="100">
        <v>61</v>
      </c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2.75">
      <c r="A53" s="55"/>
      <c r="B53" s="60" t="s">
        <v>204</v>
      </c>
      <c r="C53" s="57">
        <v>1</v>
      </c>
      <c r="D53" s="57">
        <v>55</v>
      </c>
      <c r="E53" s="100">
        <v>55</v>
      </c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ht="12.75">
      <c r="A54" s="55"/>
      <c r="B54" s="60" t="s">
        <v>86</v>
      </c>
      <c r="C54" s="59">
        <v>1</v>
      </c>
      <c r="D54" s="58">
        <v>47</v>
      </c>
      <c r="E54" s="100">
        <v>47</v>
      </c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 ht="12.75">
      <c r="A55" s="55"/>
      <c r="B55" s="60" t="s">
        <v>76</v>
      </c>
      <c r="C55" s="57"/>
      <c r="D55" s="57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2.75">
      <c r="A56" s="55"/>
      <c r="B56" s="56" t="s">
        <v>89</v>
      </c>
      <c r="C56" s="57"/>
      <c r="D56" s="57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t="12.75">
      <c r="A57" s="61"/>
      <c r="B57" s="56" t="s">
        <v>63</v>
      </c>
      <c r="C57" s="57"/>
      <c r="D57" s="57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2.75">
      <c r="A58" s="61"/>
      <c r="B58" s="60" t="s">
        <v>53</v>
      </c>
      <c r="C58" s="59"/>
      <c r="D58" s="58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t="12.75">
      <c r="A59" s="55"/>
      <c r="B59" s="60" t="s">
        <v>14</v>
      </c>
      <c r="C59" s="57"/>
      <c r="D59" s="57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t="12.75">
      <c r="A60" s="55"/>
      <c r="B60" s="56" t="s">
        <v>200</v>
      </c>
      <c r="C60" s="57">
        <v>1</v>
      </c>
      <c r="D60" s="57">
        <v>74</v>
      </c>
      <c r="E60" s="100">
        <v>74</v>
      </c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t="12.75">
      <c r="A61" s="55"/>
      <c r="B61" s="56" t="s">
        <v>13</v>
      </c>
      <c r="C61" s="57">
        <v>1</v>
      </c>
      <c r="D61" s="57">
        <v>73</v>
      </c>
      <c r="E61" s="100">
        <v>73</v>
      </c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ht="12.75">
      <c r="A62" s="55"/>
      <c r="B62" s="60" t="s">
        <v>99</v>
      </c>
      <c r="C62" s="57">
        <v>1</v>
      </c>
      <c r="D62" s="57">
        <v>63</v>
      </c>
      <c r="E62" s="100">
        <v>63</v>
      </c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t="12.75">
      <c r="A63" s="61"/>
      <c r="B63" s="60" t="s">
        <v>21</v>
      </c>
      <c r="C63" s="57">
        <v>1</v>
      </c>
      <c r="D63" s="57">
        <v>57</v>
      </c>
      <c r="E63" s="100">
        <v>57</v>
      </c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t="12.75">
      <c r="A64" s="55"/>
      <c r="B64" s="60" t="s">
        <v>11</v>
      </c>
      <c r="C64" s="57">
        <v>1</v>
      </c>
      <c r="D64" s="57">
        <v>54</v>
      </c>
      <c r="E64" s="100">
        <v>54</v>
      </c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ht="12.75">
      <c r="A65" s="55"/>
      <c r="B65" s="56" t="s">
        <v>136</v>
      </c>
      <c r="C65" s="57">
        <v>1</v>
      </c>
      <c r="D65" s="57">
        <v>51</v>
      </c>
      <c r="E65" s="100">
        <v>51</v>
      </c>
      <c r="F65" s="100"/>
      <c r="G65" s="100"/>
      <c r="H65" s="100"/>
      <c r="I65" s="100"/>
      <c r="J65" s="100"/>
      <c r="K65" s="100"/>
      <c r="L65" s="100"/>
      <c r="M65" s="100"/>
      <c r="N65" s="100"/>
    </row>
    <row r="66" spans="2:14" ht="12.75">
      <c r="B66" s="56" t="s">
        <v>104</v>
      </c>
      <c r="C66" s="57">
        <v>1</v>
      </c>
      <c r="D66" s="57">
        <v>45</v>
      </c>
      <c r="E66" s="100">
        <v>45</v>
      </c>
      <c r="F66" s="100"/>
      <c r="G66" s="100"/>
      <c r="H66" s="100"/>
      <c r="I66" s="100"/>
      <c r="J66" s="100"/>
      <c r="K66" s="100"/>
      <c r="L66" s="100"/>
      <c r="M66" s="100"/>
      <c r="N66" s="100"/>
    </row>
    <row r="67" spans="2:14" ht="12.75">
      <c r="B67" s="56" t="s">
        <v>176</v>
      </c>
      <c r="C67" s="57"/>
      <c r="D67" s="57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2:14" ht="12.75">
      <c r="B68" s="56" t="s">
        <v>91</v>
      </c>
      <c r="C68" s="57"/>
      <c r="D68" s="57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2:14" ht="12.75">
      <c r="B69" s="60" t="s">
        <v>181</v>
      </c>
      <c r="C69" s="57"/>
      <c r="D69" s="57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2:14" ht="12.75">
      <c r="B70" s="60" t="s">
        <v>218</v>
      </c>
      <c r="C70" s="57">
        <v>1</v>
      </c>
      <c r="D70" s="57">
        <v>62</v>
      </c>
      <c r="E70" s="100">
        <v>62</v>
      </c>
      <c r="F70" s="100"/>
      <c r="G70" s="100"/>
      <c r="H70" s="100"/>
      <c r="I70" s="100"/>
      <c r="J70" s="100"/>
      <c r="K70" s="100"/>
      <c r="L70" s="100"/>
      <c r="M70" s="100"/>
      <c r="N70" s="100"/>
    </row>
    <row r="71" spans="2:14" ht="12.75">
      <c r="B71" s="60" t="s">
        <v>138</v>
      </c>
      <c r="C71" s="57"/>
      <c r="D71" s="57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2:14" ht="12.75">
      <c r="B72" s="60" t="s">
        <v>178</v>
      </c>
      <c r="C72" s="57"/>
      <c r="D72" s="57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2:14" ht="12.75">
      <c r="B73" s="56" t="s">
        <v>197</v>
      </c>
      <c r="C73" s="57">
        <v>1</v>
      </c>
      <c r="D73" s="57">
        <v>80</v>
      </c>
      <c r="E73" s="100">
        <v>80</v>
      </c>
      <c r="F73" s="100"/>
      <c r="G73" s="100"/>
      <c r="H73" s="100"/>
      <c r="I73" s="100"/>
      <c r="J73" s="100"/>
      <c r="K73" s="100"/>
      <c r="L73" s="100"/>
      <c r="M73" s="100"/>
      <c r="N73" s="100"/>
    </row>
    <row r="74" spans="2:14" ht="12.75">
      <c r="B74" s="60" t="s">
        <v>196</v>
      </c>
      <c r="C74" s="57">
        <v>1</v>
      </c>
      <c r="D74" s="57">
        <v>65</v>
      </c>
      <c r="E74" s="100">
        <v>65</v>
      </c>
      <c r="F74" s="100"/>
      <c r="G74" s="100"/>
      <c r="H74" s="100"/>
      <c r="I74" s="100"/>
      <c r="J74" s="100"/>
      <c r="K74" s="100"/>
      <c r="L74" s="100"/>
      <c r="M74" s="100"/>
      <c r="N74" s="100"/>
    </row>
    <row r="75" spans="2:14" ht="12.75">
      <c r="B75" s="56" t="s">
        <v>155</v>
      </c>
      <c r="C75" s="57">
        <v>1</v>
      </c>
      <c r="D75" s="57">
        <v>60</v>
      </c>
      <c r="E75" s="100">
        <v>60</v>
      </c>
      <c r="F75" s="100"/>
      <c r="G75" s="100"/>
      <c r="H75" s="100"/>
      <c r="I75" s="100"/>
      <c r="J75" s="100"/>
      <c r="K75" s="100"/>
      <c r="L75" s="100"/>
      <c r="M75" s="100"/>
      <c r="N75" s="100"/>
    </row>
    <row r="76" spans="2:14" ht="12.75">
      <c r="B76" s="60" t="s">
        <v>142</v>
      </c>
      <c r="C76" s="57">
        <v>1</v>
      </c>
      <c r="D76" s="57">
        <v>59</v>
      </c>
      <c r="E76" s="100">
        <v>59</v>
      </c>
      <c r="F76" s="100"/>
      <c r="G76" s="100"/>
      <c r="H76" s="100"/>
      <c r="I76" s="100"/>
      <c r="J76" s="100"/>
      <c r="K76" s="100"/>
      <c r="L76" s="100"/>
      <c r="M76" s="100"/>
      <c r="N76" s="100"/>
    </row>
    <row r="77" spans="2:14" ht="12.75">
      <c r="B77" s="60" t="s">
        <v>57</v>
      </c>
      <c r="C77" s="57">
        <v>1</v>
      </c>
      <c r="D77" s="57">
        <v>56</v>
      </c>
      <c r="E77" s="100">
        <v>56</v>
      </c>
      <c r="F77" s="100"/>
      <c r="G77" s="100"/>
      <c r="H77" s="100"/>
      <c r="I77" s="100"/>
      <c r="J77" s="100"/>
      <c r="K77" s="100"/>
      <c r="L77" s="100"/>
      <c r="M77" s="100"/>
      <c r="N77" s="100"/>
    </row>
    <row r="78" spans="2:14" ht="12.75">
      <c r="B78" s="60" t="s">
        <v>140</v>
      </c>
      <c r="C78" s="57">
        <v>1</v>
      </c>
      <c r="D78" s="57">
        <v>53</v>
      </c>
      <c r="E78" s="100">
        <v>53</v>
      </c>
      <c r="F78" s="100"/>
      <c r="G78" s="100"/>
      <c r="H78" s="100"/>
      <c r="I78" s="100"/>
      <c r="J78" s="100"/>
      <c r="K78" s="100"/>
      <c r="L78" s="100"/>
      <c r="M78" s="100"/>
      <c r="N78" s="100"/>
    </row>
    <row r="79" spans="2:14" ht="12.75">
      <c r="B79" s="60" t="s">
        <v>201</v>
      </c>
      <c r="C79" s="57">
        <v>1</v>
      </c>
      <c r="D79" s="57">
        <v>48</v>
      </c>
      <c r="E79" s="100">
        <v>48</v>
      </c>
      <c r="F79" s="100"/>
      <c r="G79" s="100"/>
      <c r="H79" s="100"/>
      <c r="I79" s="100"/>
      <c r="J79" s="100"/>
      <c r="K79" s="100"/>
      <c r="L79" s="100"/>
      <c r="M79" s="100"/>
      <c r="N79" s="100"/>
    </row>
    <row r="80" spans="2:14" ht="12.75">
      <c r="B80" s="60" t="s">
        <v>133</v>
      </c>
      <c r="C80" s="57">
        <v>1</v>
      </c>
      <c r="D80" s="57">
        <v>44</v>
      </c>
      <c r="E80" s="100">
        <v>44</v>
      </c>
      <c r="F80" s="100"/>
      <c r="G80" s="100"/>
      <c r="H80" s="100"/>
      <c r="I80" s="100"/>
      <c r="J80" s="100"/>
      <c r="K80" s="100"/>
      <c r="L80" s="100"/>
      <c r="M80" s="100"/>
      <c r="N80" s="100"/>
    </row>
    <row r="81" spans="2:14" ht="12.75">
      <c r="B81" s="60" t="s">
        <v>18</v>
      </c>
      <c r="C81" s="57"/>
      <c r="D81" s="57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2:14" ht="12.75">
      <c r="B82" s="60" t="s">
        <v>102</v>
      </c>
      <c r="C82" s="57"/>
      <c r="D82" s="57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2:14" ht="12.75">
      <c r="B83" s="56" t="s">
        <v>17</v>
      </c>
      <c r="C83" s="57"/>
      <c r="D83" s="57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2:14" ht="12.75">
      <c r="B84" s="56" t="s">
        <v>132</v>
      </c>
      <c r="C84" s="57"/>
      <c r="D84" s="57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2:14" ht="12.75">
      <c r="B85" s="56" t="s">
        <v>129</v>
      </c>
      <c r="C85" s="57"/>
      <c r="D85" s="57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2:14" ht="12.75">
      <c r="B86" s="56" t="s">
        <v>193</v>
      </c>
      <c r="C86" s="57"/>
      <c r="D86" s="57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2:14" ht="12.75">
      <c r="B87" s="56" t="s">
        <v>160</v>
      </c>
      <c r="C87" s="57">
        <v>1</v>
      </c>
      <c r="D87" s="57">
        <v>71</v>
      </c>
      <c r="E87" s="100">
        <v>71</v>
      </c>
      <c r="F87" s="100"/>
      <c r="G87" s="100"/>
      <c r="H87" s="100"/>
      <c r="I87" s="100"/>
      <c r="J87" s="100"/>
      <c r="K87" s="100"/>
      <c r="L87" s="100"/>
      <c r="M87" s="100"/>
      <c r="N87" s="100"/>
    </row>
    <row r="88" spans="2:14" ht="12.75">
      <c r="B88" s="56" t="s">
        <v>190</v>
      </c>
      <c r="C88" s="57">
        <v>1</v>
      </c>
      <c r="D88" s="57">
        <v>67</v>
      </c>
      <c r="E88" s="100">
        <v>67</v>
      </c>
      <c r="F88" s="100"/>
      <c r="G88" s="100"/>
      <c r="H88" s="100"/>
      <c r="I88" s="100"/>
      <c r="J88" s="100"/>
      <c r="K88" s="100"/>
      <c r="L88" s="100"/>
      <c r="M88" s="100"/>
      <c r="N88" s="100"/>
    </row>
    <row r="89" spans="2:14" ht="12.75">
      <c r="B89" s="56" t="s">
        <v>205</v>
      </c>
      <c r="C89" s="57">
        <v>1</v>
      </c>
      <c r="D89" s="57">
        <v>64</v>
      </c>
      <c r="E89" s="100">
        <v>64</v>
      </c>
      <c r="F89" s="100"/>
      <c r="G89" s="100"/>
      <c r="H89" s="100"/>
      <c r="I89" s="100"/>
      <c r="J89" s="100"/>
      <c r="K89" s="100"/>
      <c r="L89" s="100"/>
      <c r="M89" s="100"/>
      <c r="N89" s="100"/>
    </row>
    <row r="90" spans="2:14" ht="12.75">
      <c r="B90" s="56" t="s">
        <v>77</v>
      </c>
      <c r="C90" s="57">
        <v>1</v>
      </c>
      <c r="D90" s="57">
        <v>58</v>
      </c>
      <c r="E90" s="100">
        <v>58</v>
      </c>
      <c r="F90" s="100"/>
      <c r="G90" s="100"/>
      <c r="H90" s="100"/>
      <c r="I90" s="100"/>
      <c r="J90" s="100"/>
      <c r="K90" s="100"/>
      <c r="L90" s="100"/>
      <c r="M90" s="100"/>
      <c r="N90" s="100"/>
    </row>
    <row r="91" spans="2:14" ht="12.75">
      <c r="B91" s="56" t="s">
        <v>140</v>
      </c>
      <c r="C91" s="57">
        <v>1</v>
      </c>
      <c r="D91" s="57">
        <v>53</v>
      </c>
      <c r="E91" s="100">
        <v>53</v>
      </c>
      <c r="F91" s="100"/>
      <c r="G91" s="100"/>
      <c r="H91" s="100"/>
      <c r="I91" s="100"/>
      <c r="J91" s="100"/>
      <c r="K91" s="100"/>
      <c r="L91" s="100"/>
      <c r="M91" s="100"/>
      <c r="N91" s="100"/>
    </row>
    <row r="92" spans="2:14" ht="12.75">
      <c r="B92" s="56" t="s">
        <v>118</v>
      </c>
      <c r="C92" s="57">
        <v>1</v>
      </c>
      <c r="D92" s="57">
        <v>52</v>
      </c>
      <c r="E92" s="100">
        <v>52</v>
      </c>
      <c r="F92" s="100"/>
      <c r="G92" s="100"/>
      <c r="H92" s="100"/>
      <c r="I92" s="100"/>
      <c r="J92" s="100"/>
      <c r="K92" s="100"/>
      <c r="L92" s="100"/>
      <c r="M92" s="100"/>
      <c r="N92" s="100"/>
    </row>
    <row r="93" spans="2:14" ht="12.75">
      <c r="B93" s="56" t="s">
        <v>98</v>
      </c>
      <c r="C93" s="57">
        <v>1</v>
      </c>
      <c r="D93" s="57">
        <v>40</v>
      </c>
      <c r="E93" s="100">
        <v>40</v>
      </c>
      <c r="F93" s="100"/>
      <c r="G93" s="100"/>
      <c r="H93" s="100"/>
      <c r="I93" s="100"/>
      <c r="J93" s="100"/>
      <c r="K93" s="100"/>
      <c r="L93" s="100"/>
      <c r="M93" s="100"/>
      <c r="N93" s="100"/>
    </row>
    <row r="94" spans="2:14" ht="12.75">
      <c r="B94" s="60" t="s">
        <v>122</v>
      </c>
      <c r="C94" s="57">
        <v>1</v>
      </c>
      <c r="D94" s="57">
        <v>39</v>
      </c>
      <c r="E94" s="100">
        <v>39</v>
      </c>
      <c r="F94" s="100"/>
      <c r="G94" s="100"/>
      <c r="H94" s="100"/>
      <c r="I94" s="100"/>
      <c r="J94" s="100"/>
      <c r="K94" s="100"/>
      <c r="L94" s="100"/>
      <c r="M94" s="100"/>
      <c r="N94" s="100"/>
    </row>
    <row r="95" spans="2:14" ht="12.75">
      <c r="B95" s="60" t="s">
        <v>128</v>
      </c>
      <c r="C95" s="57">
        <v>1</v>
      </c>
      <c r="D95" s="57">
        <v>38</v>
      </c>
      <c r="E95" s="100">
        <v>38</v>
      </c>
      <c r="F95" s="100"/>
      <c r="G95" s="100"/>
      <c r="H95" s="100"/>
      <c r="I95" s="100"/>
      <c r="J95" s="100"/>
      <c r="K95" s="100"/>
      <c r="L95" s="100"/>
      <c r="M95" s="100"/>
      <c r="N95" s="100"/>
    </row>
    <row r="96" spans="2:14" ht="12.75">
      <c r="B96" s="60" t="s">
        <v>124</v>
      </c>
      <c r="C96" s="57">
        <v>1</v>
      </c>
      <c r="D96" s="57">
        <v>36</v>
      </c>
      <c r="E96" s="100">
        <v>36</v>
      </c>
      <c r="F96" s="100"/>
      <c r="G96" s="100"/>
      <c r="H96" s="100"/>
      <c r="I96" s="100"/>
      <c r="J96" s="100"/>
      <c r="K96" s="100"/>
      <c r="L96" s="100"/>
      <c r="M96" s="100"/>
      <c r="N96" s="100"/>
    </row>
    <row r="97" spans="2:14" ht="12.75">
      <c r="B97" s="60" t="s">
        <v>85</v>
      </c>
      <c r="C97" s="57"/>
      <c r="D97" s="57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 ht="12.75">
      <c r="A98" s="55"/>
      <c r="B98" s="56" t="s">
        <v>117</v>
      </c>
      <c r="C98" s="57"/>
      <c r="D98" s="57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ht="12.75">
      <c r="A99" s="55"/>
      <c r="B99" s="56" t="s">
        <v>95</v>
      </c>
      <c r="C99" s="57"/>
      <c r="D99" s="57"/>
      <c r="E99" s="100"/>
      <c r="F99" s="100"/>
      <c r="G99" s="100"/>
      <c r="H99" s="100"/>
      <c r="I99" s="100"/>
      <c r="J99" s="100"/>
      <c r="K99" s="100"/>
      <c r="L99" s="100"/>
      <c r="M99" s="100"/>
      <c r="N99" s="100"/>
    </row>
    <row r="100" spans="1:14" ht="12.75">
      <c r="A100" s="55"/>
      <c r="B100" s="56" t="s">
        <v>64</v>
      </c>
      <c r="C100" s="57"/>
      <c r="D100" s="57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4" ht="12.75">
      <c r="A101" s="55"/>
      <c r="B101" s="60" t="s">
        <v>88</v>
      </c>
      <c r="C101" s="57"/>
      <c r="D101" s="57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1:14" ht="12.75">
      <c r="A102" s="55"/>
      <c r="B102" s="60" t="s">
        <v>110</v>
      </c>
      <c r="C102" s="57">
        <v>1</v>
      </c>
      <c r="D102" s="57">
        <v>46</v>
      </c>
      <c r="E102" s="100">
        <v>46</v>
      </c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14" ht="12.75">
      <c r="A103" s="55"/>
      <c r="B103" s="56" t="s">
        <v>187</v>
      </c>
      <c r="C103" s="57">
        <v>1</v>
      </c>
      <c r="D103" s="57">
        <v>43</v>
      </c>
      <c r="E103" s="100">
        <v>43</v>
      </c>
      <c r="F103" s="100"/>
      <c r="G103" s="100"/>
      <c r="H103" s="100"/>
      <c r="I103" s="100"/>
      <c r="J103" s="100"/>
      <c r="K103" s="100"/>
      <c r="L103" s="100"/>
      <c r="M103" s="100"/>
      <c r="N103" s="100"/>
    </row>
    <row r="104" spans="1:14" ht="12.75">
      <c r="A104" s="55"/>
      <c r="B104" s="56" t="s">
        <v>202</v>
      </c>
      <c r="C104" s="57">
        <v>1</v>
      </c>
      <c r="D104" s="57">
        <v>41</v>
      </c>
      <c r="E104" s="100">
        <v>41</v>
      </c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 ht="12.75">
      <c r="A105" s="55"/>
      <c r="B105" s="56" t="s">
        <v>159</v>
      </c>
      <c r="C105" s="57"/>
      <c r="D105" s="57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2:14" ht="12.75">
      <c r="B106" s="60" t="s">
        <v>74</v>
      </c>
      <c r="C106" s="57"/>
      <c r="D106" s="57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2:14" ht="12.75">
      <c r="B107" s="56" t="s">
        <v>141</v>
      </c>
      <c r="C107" s="57"/>
      <c r="D107" s="57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2:14" ht="12.75">
      <c r="B108" s="56" t="s">
        <v>75</v>
      </c>
      <c r="C108" s="57"/>
      <c r="D108" s="57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2:14" ht="12.75">
      <c r="B109" s="56" t="s">
        <v>16</v>
      </c>
      <c r="C109" s="57"/>
      <c r="D109" s="57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</row>
    <row r="110" spans="2:14" ht="12.75">
      <c r="B110" s="56" t="s">
        <v>71</v>
      </c>
      <c r="C110" s="57"/>
      <c r="D110" s="57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2:14" ht="12.75">
      <c r="B111" s="56" t="s">
        <v>143</v>
      </c>
      <c r="C111" s="57"/>
      <c r="D111" s="57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</row>
    <row r="112" spans="2:14" ht="12.75">
      <c r="B112" s="56" t="s">
        <v>52</v>
      </c>
      <c r="C112" s="57"/>
      <c r="D112" s="57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2:14" ht="12.75">
      <c r="B113" s="60" t="s">
        <v>147</v>
      </c>
      <c r="C113" s="57"/>
      <c r="D113" s="57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2:14" ht="12.75">
      <c r="B114" s="60" t="s">
        <v>105</v>
      </c>
      <c r="C114" s="57"/>
      <c r="D114" s="57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 ht="12.75">
      <c r="A115" s="55"/>
      <c r="B115" s="56" t="s">
        <v>106</v>
      </c>
      <c r="C115" s="57"/>
      <c r="D115" s="57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 ht="12.75">
      <c r="A116" s="55"/>
      <c r="B116" s="56" t="s">
        <v>179</v>
      </c>
      <c r="C116" s="57"/>
      <c r="D116" s="57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7" spans="1:14" ht="12.75">
      <c r="A117" s="55"/>
      <c r="B117" s="60" t="s">
        <v>145</v>
      </c>
      <c r="C117" s="57"/>
      <c r="D117" s="57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</row>
    <row r="118" spans="1:14" ht="12.75">
      <c r="A118" s="55"/>
      <c r="B118" s="60" t="s">
        <v>152</v>
      </c>
      <c r="C118" s="57">
        <v>1</v>
      </c>
      <c r="D118" s="57">
        <v>42</v>
      </c>
      <c r="E118" s="100">
        <v>42</v>
      </c>
      <c r="F118" s="100"/>
      <c r="G118" s="100"/>
      <c r="H118" s="100"/>
      <c r="I118" s="100"/>
      <c r="J118" s="100"/>
      <c r="K118" s="100"/>
      <c r="L118" s="100"/>
      <c r="M118" s="100"/>
      <c r="N118" s="100"/>
    </row>
    <row r="119" spans="1:14" ht="12.75">
      <c r="A119" s="55"/>
      <c r="B119" s="56" t="s">
        <v>207</v>
      </c>
      <c r="C119" s="57"/>
      <c r="D119" s="57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</row>
    <row r="120" spans="1:14" ht="12.75">
      <c r="A120" s="55"/>
      <c r="B120" s="56" t="s">
        <v>188</v>
      </c>
      <c r="C120" s="57"/>
      <c r="D120" s="57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</row>
    <row r="121" spans="1:14" ht="12.75">
      <c r="A121" s="55"/>
      <c r="B121" s="60" t="s">
        <v>61</v>
      </c>
      <c r="C121" s="57"/>
      <c r="D121" s="57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</row>
    <row r="122" spans="1:14" ht="12.75">
      <c r="A122" s="55"/>
      <c r="B122" s="60" t="s">
        <v>119</v>
      </c>
      <c r="C122" s="57"/>
      <c r="D122" s="57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</row>
    <row r="123" spans="1:14" ht="12.75">
      <c r="A123" s="55"/>
      <c r="B123" s="60" t="s">
        <v>156</v>
      </c>
      <c r="C123" s="57"/>
      <c r="D123" s="57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</row>
    <row r="124" spans="1:14" ht="12.75">
      <c r="A124" s="55"/>
      <c r="B124" s="56" t="s">
        <v>206</v>
      </c>
      <c r="C124" s="57"/>
      <c r="D124" s="57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</row>
    <row r="125" spans="1:14" ht="12.75">
      <c r="A125" s="55"/>
      <c r="B125" s="56" t="s">
        <v>158</v>
      </c>
      <c r="C125" s="57"/>
      <c r="D125" s="57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</row>
    <row r="126" spans="1:14" ht="12.75">
      <c r="A126" s="55"/>
      <c r="B126" s="56" t="s">
        <v>126</v>
      </c>
      <c r="C126" s="57"/>
      <c r="D126" s="57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2:14" ht="12.75">
      <c r="B127" s="60" t="s">
        <v>123</v>
      </c>
      <c r="C127" s="57"/>
      <c r="D127" s="57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</row>
    <row r="128" spans="2:14" ht="12.75">
      <c r="B128" s="56" t="s">
        <v>194</v>
      </c>
      <c r="C128" s="57"/>
      <c r="D128" s="57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</row>
    <row r="129" ht="12.75">
      <c r="B129" s="62"/>
    </row>
    <row r="130" spans="2:5" ht="12.75">
      <c r="B130" s="63"/>
      <c r="E130" s="53">
        <f>COUNTIF(E3:E128,"&gt;0")</f>
        <v>65</v>
      </c>
    </row>
    <row r="131" ht="12.75">
      <c r="B131" s="62"/>
    </row>
    <row r="132" ht="12.75">
      <c r="B132" s="62"/>
    </row>
    <row r="133" spans="2:11" ht="12.75">
      <c r="B133" s="63"/>
      <c r="I133" s="53">
        <v>0</v>
      </c>
      <c r="J133" s="53">
        <v>0</v>
      </c>
      <c r="K133" s="53">
        <v>0</v>
      </c>
    </row>
    <row r="134" spans="2:11" ht="12.75">
      <c r="B134" s="63"/>
      <c r="I134" s="53">
        <v>0</v>
      </c>
      <c r="J134" s="53">
        <v>0</v>
      </c>
      <c r="K134" s="53">
        <v>0</v>
      </c>
    </row>
    <row r="135" spans="2:11" ht="12.75">
      <c r="B135" s="63"/>
      <c r="I135" s="53">
        <v>0</v>
      </c>
      <c r="J135" s="53">
        <v>0</v>
      </c>
      <c r="K135" s="53">
        <v>0</v>
      </c>
    </row>
    <row r="136" spans="2:11" ht="12.75">
      <c r="B136" s="62"/>
      <c r="I136" s="53">
        <v>0</v>
      </c>
      <c r="J136" s="53">
        <v>0</v>
      </c>
      <c r="K136" s="53">
        <v>0</v>
      </c>
    </row>
    <row r="137" spans="2:11" ht="12.75">
      <c r="B137" s="62"/>
      <c r="I137" s="53">
        <v>0</v>
      </c>
      <c r="J137" s="53">
        <v>0</v>
      </c>
      <c r="K137" s="53">
        <v>0</v>
      </c>
    </row>
    <row r="138" spans="2:11" ht="12.75">
      <c r="B138" s="63"/>
      <c r="I138" s="53">
        <v>0</v>
      </c>
      <c r="J138" s="53">
        <v>0</v>
      </c>
      <c r="K138" s="53">
        <v>0</v>
      </c>
    </row>
    <row r="139" spans="2:11" ht="12.75">
      <c r="B139" s="63"/>
      <c r="I139" s="53">
        <v>0</v>
      </c>
      <c r="J139" s="53">
        <v>0</v>
      </c>
      <c r="K139" s="53">
        <v>0</v>
      </c>
    </row>
    <row r="140" spans="2:11" ht="12.75">
      <c r="B140" s="63"/>
      <c r="I140" s="53">
        <v>0</v>
      </c>
      <c r="J140" s="53">
        <v>0</v>
      </c>
      <c r="K140" s="53">
        <v>0</v>
      </c>
    </row>
    <row r="141" spans="2:11" ht="12.75">
      <c r="B141" s="63"/>
      <c r="I141" s="53">
        <v>0</v>
      </c>
      <c r="J141" s="53">
        <v>0</v>
      </c>
      <c r="K141" s="53">
        <v>0</v>
      </c>
    </row>
    <row r="142" spans="2:11" ht="12.75">
      <c r="B142" s="63"/>
      <c r="I142" s="53">
        <v>0</v>
      </c>
      <c r="J142" s="53">
        <v>0</v>
      </c>
      <c r="K142" s="53">
        <v>0</v>
      </c>
    </row>
    <row r="143" spans="2:11" ht="12.75">
      <c r="B143" s="62"/>
      <c r="I143" s="53">
        <v>0</v>
      </c>
      <c r="J143" s="53">
        <v>0</v>
      </c>
      <c r="K143" s="53">
        <v>0</v>
      </c>
    </row>
    <row r="144" spans="2:11" ht="12.75">
      <c r="B144" s="62"/>
      <c r="I144" s="53">
        <v>0</v>
      </c>
      <c r="J144" s="53">
        <v>0</v>
      </c>
      <c r="K144" s="53">
        <v>0</v>
      </c>
    </row>
    <row r="145" ht="12.75">
      <c r="B145" s="62"/>
    </row>
    <row r="146" ht="12.75">
      <c r="B146" s="62"/>
    </row>
    <row r="147" ht="12.75">
      <c r="B147" s="62"/>
    </row>
    <row r="148" ht="12.75">
      <c r="B148" s="62"/>
    </row>
    <row r="149" ht="12.75">
      <c r="B149" s="62"/>
    </row>
    <row r="150" ht="12.75">
      <c r="B150" s="63"/>
    </row>
    <row r="151" ht="12.75">
      <c r="B151" s="63"/>
    </row>
    <row r="152" ht="12.75">
      <c r="B152" s="62"/>
    </row>
    <row r="153" ht="12.75">
      <c r="B153" s="62"/>
    </row>
    <row r="154" ht="12.75">
      <c r="B154" s="62"/>
    </row>
    <row r="155" ht="12.75">
      <c r="B155" s="63"/>
    </row>
    <row r="156" ht="12.75">
      <c r="B156" s="63"/>
    </row>
    <row r="157" ht="12.75">
      <c r="B157" s="63"/>
    </row>
    <row r="158" ht="12.75">
      <c r="B158" s="63"/>
    </row>
    <row r="159" ht="12.75">
      <c r="B159" s="63"/>
    </row>
    <row r="160" ht="12.75">
      <c r="B160" s="62"/>
    </row>
    <row r="161" ht="12.75">
      <c r="B161" s="62"/>
    </row>
    <row r="162" ht="12.75">
      <c r="B162" s="62"/>
    </row>
    <row r="163" ht="12.75">
      <c r="B163" s="62"/>
    </row>
    <row r="164" ht="12.75">
      <c r="B164" s="63"/>
    </row>
    <row r="165" ht="12.75">
      <c r="B165" s="63"/>
    </row>
    <row r="166" ht="12.75">
      <c r="B166" s="63"/>
    </row>
    <row r="167" ht="12.75">
      <c r="B167" s="63"/>
    </row>
    <row r="168" ht="12.75">
      <c r="B168" s="63"/>
    </row>
    <row r="169" ht="12.75">
      <c r="B169" s="63"/>
    </row>
    <row r="170" ht="12.75">
      <c r="B170" s="62"/>
    </row>
    <row r="171" ht="12.75">
      <c r="B171" s="62"/>
    </row>
    <row r="172" ht="12.75">
      <c r="B172" s="63"/>
    </row>
    <row r="173" ht="12.75">
      <c r="B173" s="63"/>
    </row>
    <row r="174" ht="12.75">
      <c r="B174" s="63"/>
    </row>
    <row r="175" ht="12.75">
      <c r="B175" s="63"/>
    </row>
    <row r="176" ht="12.75">
      <c r="B176" s="62"/>
    </row>
    <row r="177" ht="12.75">
      <c r="B177" s="62"/>
    </row>
    <row r="178" ht="12.75">
      <c r="B178" s="63"/>
    </row>
    <row r="179" ht="12.75">
      <c r="B179" s="63"/>
    </row>
    <row r="180" ht="12.75">
      <c r="B180" s="62"/>
    </row>
    <row r="181" ht="12.75">
      <c r="B181" s="63"/>
    </row>
    <row r="182" ht="12.75">
      <c r="B182" s="63"/>
    </row>
    <row r="183" ht="12.75">
      <c r="B183" s="62"/>
    </row>
    <row r="184" ht="12.75">
      <c r="B184" s="63"/>
    </row>
    <row r="185" ht="12.75">
      <c r="B185" s="63"/>
    </row>
    <row r="186" ht="12.75">
      <c r="B186" s="63"/>
    </row>
    <row r="187" ht="12.75">
      <c r="B187" s="63"/>
    </row>
    <row r="188" ht="12.75">
      <c r="B188" s="62"/>
    </row>
    <row r="189" ht="12.75">
      <c r="B189" s="62"/>
    </row>
    <row r="190" ht="12.75">
      <c r="B190" s="63"/>
    </row>
    <row r="191" ht="12.75">
      <c r="B191" s="63"/>
    </row>
    <row r="192" ht="12.75">
      <c r="B192" s="63"/>
    </row>
    <row r="193" ht="12.75">
      <c r="B193" s="62"/>
    </row>
    <row r="194" ht="12.75">
      <c r="B194" s="62"/>
    </row>
    <row r="195" ht="12.75">
      <c r="B195" s="62"/>
    </row>
    <row r="196" ht="12.75">
      <c r="B196" s="6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2" max="2" width="16.28125" style="0" bestFit="1" customWidth="1"/>
    <col min="3" max="3" width="20.28125" style="0" bestFit="1" customWidth="1"/>
    <col min="4" max="4" width="7.28125" style="0" customWidth="1"/>
    <col min="5" max="5" width="3.00390625" style="0" customWidth="1"/>
    <col min="6" max="6" width="30.7109375" style="0" bestFit="1" customWidth="1"/>
    <col min="7" max="7" width="18.28125" style="0" bestFit="1" customWidth="1"/>
    <col min="8" max="8" width="11.7109375" style="1" customWidth="1"/>
    <col min="10" max="10" width="13.421875" style="0" bestFit="1" customWidth="1"/>
  </cols>
  <sheetData>
    <row r="1" spans="1:8" ht="12.75">
      <c r="A1" s="21"/>
      <c r="B1" s="21" t="s">
        <v>24</v>
      </c>
      <c r="C1" s="21" t="s">
        <v>23</v>
      </c>
      <c r="D1" s="21">
        <v>10</v>
      </c>
      <c r="F1" s="19" t="s">
        <v>23</v>
      </c>
      <c r="G1" s="19" t="s">
        <v>24</v>
      </c>
      <c r="H1" s="2" t="s">
        <v>79</v>
      </c>
    </row>
    <row r="2" spans="1:8" ht="12.75">
      <c r="A2" s="15" t="s">
        <v>40</v>
      </c>
      <c r="B2" s="32" t="str">
        <f>'Race 1'!B3</f>
        <v>Tom Morgan</v>
      </c>
      <c r="C2" s="34" t="str">
        <f>'Race 1'!A3</f>
        <v>The Fit and The Furious</v>
      </c>
      <c r="D2" s="23">
        <v>10</v>
      </c>
      <c r="E2" s="20"/>
      <c r="F2" s="81" t="s">
        <v>167</v>
      </c>
      <c r="G2" s="81" t="s">
        <v>8</v>
      </c>
      <c r="H2" s="23">
        <v>50</v>
      </c>
    </row>
    <row r="3" spans="1:8" ht="12.75">
      <c r="A3" s="66" t="s">
        <v>29</v>
      </c>
      <c r="B3" s="67" t="str">
        <f>'Race 2'!B3</f>
        <v>Tom Morgan</v>
      </c>
      <c r="C3" s="22" t="str">
        <f>'Race 2'!A3</f>
        <v>The Fit and The Furious</v>
      </c>
      <c r="D3" s="23">
        <v>10</v>
      </c>
      <c r="E3" s="20"/>
      <c r="F3" s="72" t="s">
        <v>113</v>
      </c>
      <c r="G3" s="72" t="s">
        <v>75</v>
      </c>
      <c r="H3" s="23">
        <v>40</v>
      </c>
    </row>
    <row r="4" spans="1:8" ht="12.75">
      <c r="A4" s="15" t="s">
        <v>30</v>
      </c>
      <c r="B4" s="28" t="str">
        <f>'Race 3'!B3</f>
        <v>Tom Morgan</v>
      </c>
      <c r="C4" s="27" t="str">
        <f>'Race 3'!A3</f>
        <v>The Fit and The Furious</v>
      </c>
      <c r="D4" s="23">
        <v>10</v>
      </c>
      <c r="E4" s="20"/>
      <c r="F4" s="72" t="s">
        <v>173</v>
      </c>
      <c r="G4" s="72" t="s">
        <v>10</v>
      </c>
      <c r="H4" s="23">
        <v>30</v>
      </c>
    </row>
    <row r="5" spans="1:8" ht="12.75">
      <c r="A5" s="15" t="s">
        <v>31</v>
      </c>
      <c r="B5" s="28" t="str">
        <f>'Race 4'!B3</f>
        <v>Tom Morgan</v>
      </c>
      <c r="C5" s="27" t="str">
        <f>'Race 4'!A3</f>
        <v>The Fit and The Furious</v>
      </c>
      <c r="D5" s="23">
        <v>10</v>
      </c>
      <c r="E5" s="20"/>
      <c r="F5" s="72" t="s">
        <v>165</v>
      </c>
      <c r="G5" s="72" t="s">
        <v>130</v>
      </c>
      <c r="H5" s="23">
        <v>20</v>
      </c>
    </row>
    <row r="6" spans="1:8" ht="12.75">
      <c r="A6" s="15" t="s">
        <v>34</v>
      </c>
      <c r="B6" s="28" t="str">
        <f>'Race 5'!B3</f>
        <v>Tom Morgan</v>
      </c>
      <c r="C6" s="27" t="str">
        <f>'Race 5'!A3</f>
        <v>The Fit and The Furious</v>
      </c>
      <c r="D6" s="23">
        <v>10</v>
      </c>
      <c r="E6" s="20"/>
      <c r="F6" s="79" t="s">
        <v>164</v>
      </c>
      <c r="G6" s="79" t="s">
        <v>130</v>
      </c>
      <c r="H6" s="156">
        <v>10</v>
      </c>
    </row>
    <row r="7" spans="1:8" ht="12.75">
      <c r="A7" s="15" t="s">
        <v>35</v>
      </c>
      <c r="B7" s="32" t="str">
        <f>'Race 6'!B3</f>
        <v>Tom Morgan</v>
      </c>
      <c r="C7" s="27" t="str">
        <f>'Race 6'!A3</f>
        <v>The Fit and The Furious</v>
      </c>
      <c r="D7" s="23">
        <v>10</v>
      </c>
      <c r="E7" s="20"/>
      <c r="F7" s="49"/>
      <c r="G7" s="49"/>
      <c r="H7" s="50">
        <f>SUM(H2:H6)</f>
        <v>150</v>
      </c>
    </row>
    <row r="8" spans="1:7" ht="25.5">
      <c r="A8" s="15" t="s">
        <v>36</v>
      </c>
      <c r="B8" s="28" t="str">
        <f>'Race 7'!B3</f>
        <v>Tom Morgan</v>
      </c>
      <c r="C8" s="47" t="str">
        <f>'Race 7'!A3</f>
        <v>The Fit and The Furious</v>
      </c>
      <c r="D8" s="23">
        <v>10</v>
      </c>
      <c r="E8" s="20"/>
      <c r="F8" s="1"/>
      <c r="G8" s="1"/>
    </row>
    <row r="9" spans="1:7" ht="12.75">
      <c r="A9" s="15" t="s">
        <v>37</v>
      </c>
      <c r="B9" s="32" t="str">
        <f>'Race 8'!B3</f>
        <v>Tom Morgan</v>
      </c>
      <c r="C9" s="27" t="str">
        <f>'Race 8'!A3</f>
        <v>The Fit and The Furious</v>
      </c>
      <c r="D9" s="23">
        <v>10</v>
      </c>
      <c r="E9" s="20"/>
      <c r="F9" s="1"/>
      <c r="G9" s="1"/>
    </row>
    <row r="10" spans="1:7" ht="12.75">
      <c r="A10" s="15" t="s">
        <v>38</v>
      </c>
      <c r="B10" s="32" t="str">
        <f>'Race 9'!B3</f>
        <v>Tom Morgan</v>
      </c>
      <c r="C10" s="27" t="str">
        <f>'Race 9'!A3</f>
        <v>The Fit and The Furious</v>
      </c>
      <c r="D10" s="23">
        <v>10</v>
      </c>
      <c r="E10" s="20"/>
      <c r="F10" s="200" t="s">
        <v>167</v>
      </c>
      <c r="G10" s="80" t="s">
        <v>7</v>
      </c>
    </row>
    <row r="11" spans="1:7" ht="12.75">
      <c r="A11" s="17" t="s">
        <v>39</v>
      </c>
      <c r="B11" s="33" t="str">
        <f>'Race 10'!B3</f>
        <v>Tom Morgan</v>
      </c>
      <c r="C11" s="29" t="str">
        <f>'Race 10'!A3</f>
        <v>The Fit and The Furious</v>
      </c>
      <c r="D11" s="48">
        <v>10</v>
      </c>
      <c r="E11" s="20"/>
      <c r="F11" s="201"/>
      <c r="G11" s="16" t="s">
        <v>100</v>
      </c>
    </row>
    <row r="12" spans="4:7" ht="12.75">
      <c r="D12" s="155">
        <f>SUM(D2:D11)</f>
        <v>100</v>
      </c>
      <c r="F12" s="201"/>
      <c r="G12" s="16" t="s">
        <v>12</v>
      </c>
    </row>
    <row r="13" spans="4:7" ht="12.75">
      <c r="D13" s="1"/>
      <c r="F13" s="201"/>
      <c r="G13" s="16" t="s">
        <v>10</v>
      </c>
    </row>
    <row r="14" spans="3:7" ht="12.75">
      <c r="C14" s="24" t="s">
        <v>78</v>
      </c>
      <c r="D14" s="155">
        <f>D12</f>
        <v>100</v>
      </c>
      <c r="F14" s="202"/>
      <c r="G14" s="18" t="s">
        <v>4</v>
      </c>
    </row>
    <row r="15" spans="3:7" ht="12.75">
      <c r="C15" s="24" t="s">
        <v>80</v>
      </c>
      <c r="D15" s="155">
        <f>H7</f>
        <v>150</v>
      </c>
      <c r="F15" s="1"/>
      <c r="G15" s="1"/>
    </row>
    <row r="16" spans="3:4" ht="12.75">
      <c r="C16" s="25" t="s">
        <v>82</v>
      </c>
      <c r="D16" s="155">
        <f>D15+D14</f>
        <v>250</v>
      </c>
    </row>
    <row r="17" spans="3:4" ht="12.75">
      <c r="C17" s="25"/>
      <c r="D17" s="155"/>
    </row>
    <row r="18" spans="3:8" ht="12.75">
      <c r="C18" s="24" t="s">
        <v>81</v>
      </c>
      <c r="D18" s="155">
        <f>Teams!G307</f>
        <v>135</v>
      </c>
      <c r="H18" s="154"/>
    </row>
    <row r="19" spans="3:4" ht="12.75">
      <c r="C19" s="24" t="s">
        <v>83</v>
      </c>
      <c r="D19" s="155">
        <f>D16-D18</f>
        <v>115</v>
      </c>
    </row>
    <row r="22" spans="6:7" ht="12.75">
      <c r="F22" s="1"/>
      <c r="G22" s="154"/>
    </row>
    <row r="23" ht="12.75">
      <c r="H23"/>
    </row>
    <row r="24" ht="12.75">
      <c r="H24"/>
    </row>
    <row r="25" ht="12.75">
      <c r="H25"/>
    </row>
    <row r="26" ht="12.75">
      <c r="H26"/>
    </row>
  </sheetData>
  <sheetProtection/>
  <mergeCells count="1">
    <mergeCell ref="F10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showGridLines="0" showZeros="0" zoomScalePageLayoutView="0" workbookViewId="0" topLeftCell="A27">
      <selection activeCell="E36" sqref="E36"/>
    </sheetView>
  </sheetViews>
  <sheetFormatPr defaultColWidth="9.140625" defaultRowHeight="12.75"/>
  <cols>
    <col min="1" max="1" width="24.421875" style="9" bestFit="1" customWidth="1"/>
    <col min="2" max="2" width="14.8515625" style="10" bestFit="1" customWidth="1"/>
    <col min="3" max="3" width="5.28125" style="44" bestFit="1" customWidth="1"/>
    <col min="4" max="12" width="7.140625" style="1" bestFit="1" customWidth="1"/>
    <col min="13" max="13" width="8.140625" style="1" bestFit="1" customWidth="1"/>
    <col min="14" max="14" width="8.8515625" style="0" customWidth="1"/>
    <col min="16" max="16" width="15.00390625" style="0" bestFit="1" customWidth="1"/>
    <col min="17" max="18" width="10.7109375" style="0" bestFit="1" customWidth="1"/>
  </cols>
  <sheetData>
    <row r="1" spans="1:14" s="4" customFormat="1" ht="12.75">
      <c r="A1" s="2" t="s">
        <v>23</v>
      </c>
      <c r="B1" s="2" t="s">
        <v>24</v>
      </c>
      <c r="C1" s="45" t="s">
        <v>26</v>
      </c>
      <c r="D1" s="2" t="s">
        <v>40</v>
      </c>
      <c r="E1" s="2" t="s">
        <v>29</v>
      </c>
      <c r="F1" s="2" t="s">
        <v>30</v>
      </c>
      <c r="G1" s="2" t="s">
        <v>31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2" t="s">
        <v>39</v>
      </c>
      <c r="N1" s="2" t="s">
        <v>144</v>
      </c>
    </row>
    <row r="2" spans="1:17" s="1" customFormat="1" ht="12.75">
      <c r="A2" s="76" t="s">
        <v>249</v>
      </c>
      <c r="B2" s="76" t="s">
        <v>202</v>
      </c>
      <c r="C2" s="82">
        <f aca="true" t="shared" si="0" ref="C2:C33">SUM(D2:M2)</f>
        <v>452</v>
      </c>
      <c r="D2" s="167">
        <f>VLOOKUP($A2,'Race 1'!A$3:C$63,3,FALSE)</f>
        <v>452</v>
      </c>
      <c r="E2" s="167">
        <f>VLOOKUP($A2,'Race 2'!A$3:C$63,3,FALSE)</f>
        <v>0</v>
      </c>
      <c r="F2" s="167">
        <f>VLOOKUP($A2,'Race 3'!A$3:C$63,3,FALSE)</f>
        <v>0</v>
      </c>
      <c r="G2" s="167">
        <f>VLOOKUP($A2,'Race 4'!A$3:C$63,3,FALSE)</f>
        <v>0</v>
      </c>
      <c r="H2" s="167">
        <f>VLOOKUP($A2,'Race 5'!A$3:C$63,3,FALSE)</f>
        <v>0</v>
      </c>
      <c r="I2" s="167">
        <f>VLOOKUP($A2,'Race 6'!A$3:C$63,3,FALSE)</f>
        <v>0</v>
      </c>
      <c r="J2" s="167">
        <f>VLOOKUP($A2,'Race 7'!A$3:C$63,3,FALSE)</f>
        <v>0</v>
      </c>
      <c r="K2" s="167">
        <f>VLOOKUP($A2,'Race 8'!A$3:C$63,3,FALSE)</f>
        <v>0</v>
      </c>
      <c r="L2" s="167">
        <f>VLOOKUP($A2,'Race 9'!A$3:C$63,3,FALSE)</f>
        <v>0</v>
      </c>
      <c r="M2" s="167">
        <f>VLOOKUP($A2,'Race 10'!A$3:C$63,3,FALSE)</f>
        <v>0</v>
      </c>
      <c r="N2" s="83">
        <v>50</v>
      </c>
      <c r="Q2" s="153"/>
    </row>
    <row r="3" spans="1:18" s="1" customFormat="1" ht="12.75">
      <c r="A3" s="72" t="s">
        <v>246</v>
      </c>
      <c r="B3" s="72" t="s">
        <v>175</v>
      </c>
      <c r="C3" s="84">
        <f t="shared" si="0"/>
        <v>423</v>
      </c>
      <c r="D3" s="168">
        <f>VLOOKUP($A3,'Race 1'!A$3:C$63,3,FALSE)</f>
        <v>423</v>
      </c>
      <c r="E3" s="168">
        <f>VLOOKUP($A3,'Race 2'!A$3:C$63,3,FALSE)</f>
        <v>0</v>
      </c>
      <c r="F3" s="168">
        <f>VLOOKUP($A3,'Race 3'!A$3:C$63,3,FALSE)</f>
        <v>0</v>
      </c>
      <c r="G3" s="168">
        <f>VLOOKUP($A3,'Race 4'!A$3:C$63,3,FALSE)</f>
        <v>0</v>
      </c>
      <c r="H3" s="168">
        <f>VLOOKUP($A3,'Race 5'!A$3:C$63,3,FALSE)</f>
        <v>0</v>
      </c>
      <c r="I3" s="168">
        <f>VLOOKUP($A3,'Race 6'!A$3:C$63,3,FALSE)</f>
        <v>0</v>
      </c>
      <c r="J3" s="168">
        <f>VLOOKUP($A3,'Race 7'!A$3:C$63,3,FALSE)</f>
        <v>0</v>
      </c>
      <c r="K3" s="168">
        <f>VLOOKUP($A3,'Race 8'!A$3:C$63,3,FALSE)</f>
        <v>0</v>
      </c>
      <c r="L3" s="168">
        <f>VLOOKUP($A3,'Race 9'!A$3:C$63,3,FALSE)</f>
        <v>0</v>
      </c>
      <c r="M3" s="168">
        <f>VLOOKUP($A3,'Race 10'!A$3:C$63,3,FALSE)</f>
        <v>0</v>
      </c>
      <c r="N3" s="86">
        <v>40</v>
      </c>
      <c r="Q3" s="154"/>
      <c r="R3" s="154"/>
    </row>
    <row r="4" spans="1:17" s="1" customFormat="1" ht="12.75">
      <c r="A4" s="72" t="s">
        <v>269</v>
      </c>
      <c r="B4" s="72" t="s">
        <v>85</v>
      </c>
      <c r="C4" s="84">
        <f t="shared" si="0"/>
        <v>403</v>
      </c>
      <c r="D4" s="168">
        <f>VLOOKUP($A4,'Race 1'!A$3:C$63,3,FALSE)</f>
        <v>403</v>
      </c>
      <c r="E4" s="168">
        <f>VLOOKUP($A4,'Race 2'!A$3:C$63,3,FALSE)</f>
        <v>0</v>
      </c>
      <c r="F4" s="168">
        <f>VLOOKUP($A4,'Race 3'!A$3:C$63,3,FALSE)</f>
        <v>0</v>
      </c>
      <c r="G4" s="168">
        <f>VLOOKUP($A4,'Race 4'!A$3:C$63,3,FALSE)</f>
        <v>0</v>
      </c>
      <c r="H4" s="168">
        <f>VLOOKUP($A4,'Race 5'!A$3:C$63,3,FALSE)</f>
        <v>0</v>
      </c>
      <c r="I4" s="168">
        <f>VLOOKUP($A4,'Race 6'!A$3:C$63,3,FALSE)</f>
        <v>0</v>
      </c>
      <c r="J4" s="168">
        <f>VLOOKUP($A4,'Race 7'!A$3:C$63,3,FALSE)</f>
        <v>0</v>
      </c>
      <c r="K4" s="168">
        <f>VLOOKUP($A4,'Race 8'!A$3:C$63,3,FALSE)</f>
        <v>0</v>
      </c>
      <c r="L4" s="168">
        <f>VLOOKUP($A4,'Race 9'!A$3:C$63,3,FALSE)</f>
        <v>0</v>
      </c>
      <c r="M4" s="168">
        <f>VLOOKUP($A4,'Race 10'!A$3:C$63,3,FALSE)</f>
        <v>0</v>
      </c>
      <c r="N4" s="86">
        <v>30</v>
      </c>
      <c r="Q4" s="154"/>
    </row>
    <row r="5" spans="1:17" s="1" customFormat="1" ht="12.75">
      <c r="A5" s="72" t="s">
        <v>170</v>
      </c>
      <c r="B5" s="72" t="s">
        <v>140</v>
      </c>
      <c r="C5" s="84">
        <f t="shared" si="0"/>
        <v>383</v>
      </c>
      <c r="D5" s="168">
        <f>VLOOKUP($A5,'Race 1'!A$3:C$63,3,FALSE)</f>
        <v>383</v>
      </c>
      <c r="E5" s="168">
        <f>VLOOKUP($A5,'Race 2'!A$3:C$63,3,FALSE)</f>
        <v>0</v>
      </c>
      <c r="F5" s="168">
        <f>VLOOKUP($A5,'Race 3'!A$3:C$63,3,FALSE)</f>
        <v>0</v>
      </c>
      <c r="G5" s="168">
        <f>VLOOKUP($A5,'Race 4'!A$3:C$63,3,FALSE)</f>
        <v>0</v>
      </c>
      <c r="H5" s="168">
        <f>VLOOKUP($A5,'Race 5'!A$3:C$63,3,FALSE)</f>
        <v>0</v>
      </c>
      <c r="I5" s="168">
        <f>VLOOKUP($A5,'Race 6'!A$3:C$63,3,FALSE)</f>
        <v>0</v>
      </c>
      <c r="J5" s="168">
        <f>VLOOKUP($A5,'Race 7'!A$3:C$63,3,FALSE)</f>
        <v>0</v>
      </c>
      <c r="K5" s="168">
        <f>VLOOKUP($A5,'Race 8'!A$3:C$63,3,FALSE)</f>
        <v>0</v>
      </c>
      <c r="L5" s="168">
        <f>VLOOKUP($A5,'Race 9'!A$3:C$63,3,FALSE)</f>
        <v>0</v>
      </c>
      <c r="M5" s="168">
        <f>VLOOKUP($A5,'Race 10'!A$3:C$63,3,FALSE)</f>
        <v>0</v>
      </c>
      <c r="N5" s="86">
        <v>20</v>
      </c>
      <c r="Q5" s="154"/>
    </row>
    <row r="6" spans="1:17" s="1" customFormat="1" ht="13.5" thickBot="1">
      <c r="A6" s="72" t="s">
        <v>208</v>
      </c>
      <c r="B6" s="72" t="s">
        <v>163</v>
      </c>
      <c r="C6" s="157">
        <f t="shared" si="0"/>
        <v>382</v>
      </c>
      <c r="D6" s="169">
        <f>VLOOKUP($A6,'Race 1'!A$3:C$63,3,FALSE)</f>
        <v>382</v>
      </c>
      <c r="E6" s="169">
        <f>VLOOKUP($A6,'Race 2'!A$3:C$63,3,FALSE)</f>
        <v>0</v>
      </c>
      <c r="F6" s="169">
        <f>VLOOKUP($A6,'Race 3'!A$3:C$63,3,FALSE)</f>
        <v>0</v>
      </c>
      <c r="G6" s="169">
        <f>VLOOKUP($A6,'Race 4'!A$3:C$63,3,FALSE)</f>
        <v>0</v>
      </c>
      <c r="H6" s="169">
        <f>VLOOKUP($A6,'Race 5'!A$3:C$63,3,FALSE)</f>
        <v>0</v>
      </c>
      <c r="I6" s="169">
        <f>VLOOKUP($A6,'Race 6'!A$3:C$63,3,FALSE)</f>
        <v>0</v>
      </c>
      <c r="J6" s="169">
        <f>VLOOKUP($A6,'Race 7'!A$3:C$63,3,FALSE)</f>
        <v>0</v>
      </c>
      <c r="K6" s="169">
        <f>VLOOKUP($A6,'Race 8'!A$3:C$63,3,FALSE)</f>
        <v>0</v>
      </c>
      <c r="L6" s="169">
        <f>VLOOKUP($A6,'Race 9'!A$3:C$63,3,FALSE)</f>
        <v>0</v>
      </c>
      <c r="M6" s="169">
        <f>VLOOKUP($A6,'Race 10'!A$3:C$63,3,FALSE)</f>
        <v>0</v>
      </c>
      <c r="N6" s="158">
        <v>10</v>
      </c>
      <c r="Q6" s="154"/>
    </row>
    <row r="7" spans="1:17" s="1" customFormat="1" ht="12.75">
      <c r="A7" s="74" t="s">
        <v>263</v>
      </c>
      <c r="B7" s="72" t="s">
        <v>8</v>
      </c>
      <c r="C7" s="84">
        <f t="shared" si="0"/>
        <v>370</v>
      </c>
      <c r="D7" s="168">
        <f>VLOOKUP($A7,'Race 1'!A$3:C$63,3,FALSE)</f>
        <v>370</v>
      </c>
      <c r="E7" s="168">
        <f>VLOOKUP($A7,'Race 2'!A$3:C$63,3,FALSE)</f>
        <v>0</v>
      </c>
      <c r="F7" s="168">
        <f>VLOOKUP($A7,'Race 3'!A$3:C$63,3,FALSE)</f>
        <v>0</v>
      </c>
      <c r="G7" s="168">
        <f>VLOOKUP($A7,'Race 4'!A$3:C$63,3,FALSE)</f>
        <v>0</v>
      </c>
      <c r="H7" s="168">
        <f>VLOOKUP($A7,'Race 5'!A$3:C$63,3,FALSE)</f>
        <v>0</v>
      </c>
      <c r="I7" s="168">
        <f>VLOOKUP($A7,'Race 6'!A$3:C$63,3,FALSE)</f>
        <v>0</v>
      </c>
      <c r="J7" s="168">
        <f>VLOOKUP($A7,'Race 7'!A$3:C$63,3,FALSE)</f>
        <v>0</v>
      </c>
      <c r="K7" s="168">
        <f>VLOOKUP($A7,'Race 8'!A$3:C$63,3,FALSE)</f>
        <v>0</v>
      </c>
      <c r="L7" s="168">
        <f>VLOOKUP($A7,'Race 9'!A$3:C$63,3,FALSE)</f>
        <v>0</v>
      </c>
      <c r="M7" s="168">
        <f>VLOOKUP($A7,'Race 10'!A$3:C$63,3,FALSE)</f>
        <v>0</v>
      </c>
      <c r="N7" s="87"/>
      <c r="Q7" s="154"/>
    </row>
    <row r="8" spans="1:14" s="1" customFormat="1" ht="12.75">
      <c r="A8" s="72" t="s">
        <v>239</v>
      </c>
      <c r="B8" s="72" t="s">
        <v>12</v>
      </c>
      <c r="C8" s="84">
        <f t="shared" si="0"/>
        <v>369</v>
      </c>
      <c r="D8" s="168">
        <f>VLOOKUP($A8,'Race 1'!A$3:C$63,3,FALSE)</f>
        <v>369</v>
      </c>
      <c r="E8" s="168">
        <f>VLOOKUP($A8,'Race 2'!A$3:C$63,3,FALSE)</f>
        <v>0</v>
      </c>
      <c r="F8" s="168">
        <f>VLOOKUP($A8,'Race 3'!A$3:C$63,3,FALSE)</f>
        <v>0</v>
      </c>
      <c r="G8" s="168">
        <f>VLOOKUP($A8,'Race 4'!A$3:C$63,3,FALSE)</f>
        <v>0</v>
      </c>
      <c r="H8" s="168">
        <f>VLOOKUP($A8,'Race 5'!A$3:C$63,3,FALSE)</f>
        <v>0</v>
      </c>
      <c r="I8" s="168">
        <f>VLOOKUP($A8,'Race 6'!A$3:C$63,3,FALSE)</f>
        <v>0</v>
      </c>
      <c r="J8" s="168">
        <f>VLOOKUP($A8,'Race 7'!A$3:C$63,3,FALSE)</f>
        <v>0</v>
      </c>
      <c r="K8" s="168">
        <f>VLOOKUP($A8,'Race 8'!A$3:C$63,3,FALSE)</f>
        <v>0</v>
      </c>
      <c r="L8" s="168">
        <f>VLOOKUP($A8,'Race 9'!A$3:C$63,3,FALSE)</f>
        <v>0</v>
      </c>
      <c r="M8" s="168">
        <f>VLOOKUP($A8,'Race 10'!A$3:C$63,3,FALSE)</f>
        <v>0</v>
      </c>
      <c r="N8" s="87"/>
    </row>
    <row r="9" spans="1:14" s="1" customFormat="1" ht="12.75">
      <c r="A9" s="72" t="s">
        <v>238</v>
      </c>
      <c r="B9" s="72" t="s">
        <v>12</v>
      </c>
      <c r="C9" s="84">
        <f t="shared" si="0"/>
        <v>368</v>
      </c>
      <c r="D9" s="168">
        <f>VLOOKUP($A9,'Race 1'!A$3:C$63,3,FALSE)</f>
        <v>368</v>
      </c>
      <c r="E9" s="168">
        <f>VLOOKUP($A9,'Race 2'!A$3:C$63,3,FALSE)</f>
        <v>0</v>
      </c>
      <c r="F9" s="168">
        <f>VLOOKUP($A9,'Race 3'!A$3:C$63,3,FALSE)</f>
        <v>0</v>
      </c>
      <c r="G9" s="168">
        <f>VLOOKUP($A9,'Race 4'!A$3:C$63,3,FALSE)</f>
        <v>0</v>
      </c>
      <c r="H9" s="168">
        <f>VLOOKUP($A9,'Race 5'!A$3:C$63,3,FALSE)</f>
        <v>0</v>
      </c>
      <c r="I9" s="168">
        <f>VLOOKUP($A9,'Race 6'!A$3:C$63,3,FALSE)</f>
        <v>0</v>
      </c>
      <c r="J9" s="168">
        <f>VLOOKUP($A9,'Race 7'!A$3:C$63,3,FALSE)</f>
        <v>0</v>
      </c>
      <c r="K9" s="168">
        <f>VLOOKUP($A9,'Race 8'!A$3:C$63,3,FALSE)</f>
        <v>0</v>
      </c>
      <c r="L9" s="168">
        <f>VLOOKUP($A9,'Race 9'!A$3:C$63,3,FALSE)</f>
        <v>0</v>
      </c>
      <c r="M9" s="168">
        <f>VLOOKUP($A9,'Race 10'!A$3:C$63,3,FALSE)</f>
        <v>0</v>
      </c>
      <c r="N9" s="87"/>
    </row>
    <row r="10" spans="1:14" s="1" customFormat="1" ht="12.75">
      <c r="A10" s="72" t="s">
        <v>254</v>
      </c>
      <c r="B10" s="72" t="s">
        <v>93</v>
      </c>
      <c r="C10" s="84">
        <f t="shared" si="0"/>
        <v>364</v>
      </c>
      <c r="D10" s="168">
        <f>VLOOKUP($A10,'Race 1'!A$3:C$63,3,FALSE)</f>
        <v>364</v>
      </c>
      <c r="E10" s="168">
        <f>VLOOKUP($A10,'Race 2'!A$3:C$63,3,FALSE)</f>
        <v>0</v>
      </c>
      <c r="F10" s="168">
        <f>VLOOKUP($A10,'Race 3'!A$3:C$63,3,FALSE)</f>
        <v>0</v>
      </c>
      <c r="G10" s="168">
        <f>VLOOKUP($A10,'Race 4'!A$3:C$63,3,FALSE)</f>
        <v>0</v>
      </c>
      <c r="H10" s="168">
        <f>VLOOKUP($A10,'Race 5'!A$3:C$63,3,FALSE)</f>
        <v>0</v>
      </c>
      <c r="I10" s="168">
        <f>VLOOKUP($A10,'Race 6'!A$3:C$63,3,FALSE)</f>
        <v>0</v>
      </c>
      <c r="J10" s="168">
        <f>VLOOKUP($A10,'Race 7'!A$3:C$63,3,FALSE)</f>
        <v>0</v>
      </c>
      <c r="K10" s="168">
        <f>VLOOKUP($A10,'Race 8'!A$3:C$63,3,FALSE)</f>
        <v>0</v>
      </c>
      <c r="L10" s="168">
        <f>VLOOKUP($A10,'Race 9'!A$3:C$63,3,FALSE)</f>
        <v>0</v>
      </c>
      <c r="M10" s="168">
        <f>VLOOKUP($A10,'Race 10'!A$3:C$63,3,FALSE)</f>
        <v>0</v>
      </c>
      <c r="N10" s="87"/>
    </row>
    <row r="11" spans="1:14" s="1" customFormat="1" ht="12.75">
      <c r="A11" s="72" t="s">
        <v>260</v>
      </c>
      <c r="B11" s="72" t="s">
        <v>11</v>
      </c>
      <c r="C11" s="84">
        <f t="shared" si="0"/>
        <v>360</v>
      </c>
      <c r="D11" s="168">
        <f>VLOOKUP($A11,'Race 1'!A$3:C$63,3,FALSE)</f>
        <v>360</v>
      </c>
      <c r="E11" s="168">
        <f>VLOOKUP($A11,'Race 2'!A$3:C$63,3,FALSE)</f>
        <v>0</v>
      </c>
      <c r="F11" s="168">
        <f>VLOOKUP($A11,'Race 3'!A$3:C$63,3,FALSE)</f>
        <v>0</v>
      </c>
      <c r="G11" s="168">
        <f>VLOOKUP($A11,'Race 4'!A$3:C$63,3,FALSE)</f>
        <v>0</v>
      </c>
      <c r="H11" s="168">
        <f>VLOOKUP($A11,'Race 5'!A$3:C$63,3,FALSE)</f>
        <v>0</v>
      </c>
      <c r="I11" s="168">
        <f>VLOOKUP($A11,'Race 6'!A$3:C$63,3,FALSE)</f>
        <v>0</v>
      </c>
      <c r="J11" s="168">
        <f>VLOOKUP($A11,'Race 7'!A$3:C$63,3,FALSE)</f>
        <v>0</v>
      </c>
      <c r="K11" s="168">
        <f>VLOOKUP($A11,'Race 8'!A$3:C$63,3,FALSE)</f>
        <v>0</v>
      </c>
      <c r="L11" s="168">
        <f>VLOOKUP($A11,'Race 9'!A$3:C$63,3,FALSE)</f>
        <v>0</v>
      </c>
      <c r="M11" s="168">
        <f>VLOOKUP($A11,'Race 10'!A$3:C$63,3,FALSE)</f>
        <v>0</v>
      </c>
      <c r="N11" s="87"/>
    </row>
    <row r="12" spans="1:14" s="1" customFormat="1" ht="12.75">
      <c r="A12" s="72" t="s">
        <v>247</v>
      </c>
      <c r="B12" s="72" t="s">
        <v>175</v>
      </c>
      <c r="C12" s="84">
        <f t="shared" si="0"/>
        <v>359</v>
      </c>
      <c r="D12" s="168">
        <f>VLOOKUP($A12,'Race 1'!A$3:C$63,3,FALSE)</f>
        <v>359</v>
      </c>
      <c r="E12" s="168">
        <f>VLOOKUP($A12,'Race 2'!A$3:C$63,3,FALSE)</f>
        <v>0</v>
      </c>
      <c r="F12" s="168">
        <f>VLOOKUP($A12,'Race 3'!A$3:C$63,3,FALSE)</f>
        <v>0</v>
      </c>
      <c r="G12" s="170">
        <f>VLOOKUP($A12,'Race 4'!A$3:C$63,3,FALSE)</f>
        <v>0</v>
      </c>
      <c r="H12" s="170">
        <f>VLOOKUP($A12,'Race 5'!A$3:C$63,3,FALSE)</f>
        <v>0</v>
      </c>
      <c r="I12" s="168">
        <f>VLOOKUP($A12,'Race 6'!A$3:C$63,3,FALSE)</f>
        <v>0</v>
      </c>
      <c r="J12" s="168">
        <f>VLOOKUP($A12,'Race 7'!A$3:C$63,3,FALSE)</f>
        <v>0</v>
      </c>
      <c r="K12" s="168">
        <f>VLOOKUP($A12,'Race 8'!A$3:C$63,3,FALSE)</f>
        <v>0</v>
      </c>
      <c r="L12" s="168">
        <f>VLOOKUP($A12,'Race 9'!A$3:C$63,3,FALSE)</f>
        <v>0</v>
      </c>
      <c r="M12" s="168">
        <f>VLOOKUP($A12,'Race 10'!A$3:C$63,3,FALSE)</f>
        <v>0</v>
      </c>
      <c r="N12" s="87"/>
    </row>
    <row r="13" spans="1:14" s="1" customFormat="1" ht="12.75">
      <c r="A13" s="72" t="s">
        <v>277</v>
      </c>
      <c r="B13" s="72" t="s">
        <v>108</v>
      </c>
      <c r="C13" s="84">
        <f t="shared" si="0"/>
        <v>359</v>
      </c>
      <c r="D13" s="168">
        <f>VLOOKUP($A13,'Race 1'!A$3:C$63,3,FALSE)</f>
        <v>359</v>
      </c>
      <c r="E13" s="168">
        <f>VLOOKUP($A13,'Race 2'!A$3:C$63,3,FALSE)</f>
        <v>0</v>
      </c>
      <c r="F13" s="168">
        <f>VLOOKUP($A13,'Race 3'!A$3:C$63,3,FALSE)</f>
        <v>0</v>
      </c>
      <c r="G13" s="168">
        <f>VLOOKUP($A13,'Race 4'!A$3:C$63,3,FALSE)</f>
        <v>0</v>
      </c>
      <c r="H13" s="168">
        <f>VLOOKUP($A13,'Race 5'!A$3:C$63,3,FALSE)</f>
        <v>0</v>
      </c>
      <c r="I13" s="168">
        <f>VLOOKUP($A13,'Race 6'!A$3:C$63,3,FALSE)</f>
        <v>0</v>
      </c>
      <c r="J13" s="168">
        <f>VLOOKUP($A13,'Race 7'!A$3:C$63,3,FALSE)</f>
        <v>0</v>
      </c>
      <c r="K13" s="168">
        <f>VLOOKUP($A13,'Race 8'!A$3:C$63,3,FALSE)</f>
        <v>0</v>
      </c>
      <c r="L13" s="168">
        <f>VLOOKUP($A13,'Race 9'!A$3:C$63,3,FALSE)</f>
        <v>0</v>
      </c>
      <c r="M13" s="168">
        <f>VLOOKUP($A13,'Race 10'!A$3:C$63,3,FALSE)</f>
        <v>0</v>
      </c>
      <c r="N13" s="87"/>
    </row>
    <row r="14" spans="1:14" s="1" customFormat="1" ht="12.75">
      <c r="A14" s="72" t="s">
        <v>257</v>
      </c>
      <c r="B14" s="72" t="s">
        <v>121</v>
      </c>
      <c r="C14" s="84">
        <f t="shared" si="0"/>
        <v>421</v>
      </c>
      <c r="D14" s="168">
        <f>VLOOKUP($A14,'Race 1'!A$3:C$63,3,FALSE)</f>
        <v>421</v>
      </c>
      <c r="E14" s="168">
        <f>VLOOKUP($A14,'Race 2'!A$3:C$63,3,FALSE)</f>
        <v>0</v>
      </c>
      <c r="F14" s="168">
        <f>VLOOKUP($A14,'Race 3'!A$3:C$63,3,FALSE)</f>
        <v>0</v>
      </c>
      <c r="G14" s="168">
        <f>VLOOKUP($A14,'Race 4'!A$3:C$63,3,FALSE)</f>
        <v>0</v>
      </c>
      <c r="H14" s="168">
        <f>VLOOKUP($A14,'Race 5'!A$3:C$63,3,FALSE)</f>
        <v>0</v>
      </c>
      <c r="I14" s="168">
        <f>VLOOKUP($A14,'Race 6'!A$3:C$63,3,FALSE)</f>
        <v>0</v>
      </c>
      <c r="J14" s="168">
        <f>VLOOKUP($A14,'Race 7'!A$3:C$63,3,FALSE)</f>
        <v>0</v>
      </c>
      <c r="K14" s="168">
        <f>VLOOKUP($A14,'Race 8'!A$3:C$63,3,FALSE)</f>
        <v>0</v>
      </c>
      <c r="L14" s="168">
        <f>VLOOKUP($A14,'Race 9'!A$3:C$63,3,FALSE)</f>
        <v>0</v>
      </c>
      <c r="M14" s="168">
        <f>VLOOKUP($A14,'Race 10'!A$3:C$63,3,FALSE)</f>
        <v>0</v>
      </c>
      <c r="N14" s="87"/>
    </row>
    <row r="15" spans="1:14" s="1" customFormat="1" ht="12.75">
      <c r="A15" s="72" t="s">
        <v>264</v>
      </c>
      <c r="B15" s="72" t="s">
        <v>120</v>
      </c>
      <c r="C15" s="84">
        <f t="shared" si="0"/>
        <v>357</v>
      </c>
      <c r="D15" s="168">
        <f>VLOOKUP($A15,'Race 1'!A$3:C$63,3,FALSE)</f>
        <v>357</v>
      </c>
      <c r="E15" s="168">
        <f>VLOOKUP($A15,'Race 2'!A$3:C$63,3,FALSE)</f>
        <v>0</v>
      </c>
      <c r="F15" s="168">
        <f>VLOOKUP($A15,'Race 3'!A$3:C$63,3,FALSE)</f>
        <v>0</v>
      </c>
      <c r="G15" s="168">
        <f>VLOOKUP($A15,'Race 4'!A$3:C$63,3,FALSE)</f>
        <v>0</v>
      </c>
      <c r="H15" s="170">
        <f>VLOOKUP($A15,'Race 5'!A$3:C$63,3,FALSE)</f>
        <v>0</v>
      </c>
      <c r="I15" s="168">
        <f>VLOOKUP($A15,'Race 6'!A$3:C$63,3,FALSE)</f>
        <v>0</v>
      </c>
      <c r="J15" s="168">
        <f>VLOOKUP($A15,'Race 7'!A$3:C$63,3,FALSE)</f>
        <v>0</v>
      </c>
      <c r="K15" s="168">
        <f>VLOOKUP($A15,'Race 8'!A$3:C$63,3,FALSE)</f>
        <v>0</v>
      </c>
      <c r="L15" s="170">
        <f>VLOOKUP($A15,'Race 9'!A$3:C$63,3,FALSE)</f>
        <v>0</v>
      </c>
      <c r="M15" s="168">
        <f>VLOOKUP($A15,'Race 10'!A$3:C$63,3,FALSE)</f>
        <v>0</v>
      </c>
      <c r="N15" s="87"/>
    </row>
    <row r="16" spans="1:14" s="1" customFormat="1" ht="12.75">
      <c r="A16" s="72" t="s">
        <v>259</v>
      </c>
      <c r="B16" s="72" t="s">
        <v>14</v>
      </c>
      <c r="C16" s="84">
        <f t="shared" si="0"/>
        <v>347</v>
      </c>
      <c r="D16" s="168">
        <f>VLOOKUP($A16,'Race 1'!A$3:C$63,3,FALSE)</f>
        <v>347</v>
      </c>
      <c r="E16" s="168">
        <f>VLOOKUP($A16,'Race 2'!A$3:C$63,3,FALSE)</f>
        <v>0</v>
      </c>
      <c r="F16" s="168">
        <f>VLOOKUP($A16,'Race 3'!A$3:C$63,3,FALSE)</f>
        <v>0</v>
      </c>
      <c r="G16" s="168">
        <f>VLOOKUP($A16,'Race 4'!A$3:C$63,3,FALSE)</f>
        <v>0</v>
      </c>
      <c r="H16" s="168">
        <f>VLOOKUP($A16,'Race 5'!A$3:C$63,3,FALSE)</f>
        <v>0</v>
      </c>
      <c r="I16" s="168">
        <f>VLOOKUP($A16,'Race 6'!A$3:C$63,3,FALSE)</f>
        <v>0</v>
      </c>
      <c r="J16" s="168">
        <f>VLOOKUP($A16,'Race 7'!A$3:C$63,3,FALSE)</f>
        <v>0</v>
      </c>
      <c r="K16" s="168">
        <f>VLOOKUP($A16,'Race 8'!A$3:C$63,3,FALSE)</f>
        <v>0</v>
      </c>
      <c r="L16" s="168">
        <f>VLOOKUP($A16,'Race 9'!A$3:C$63,3,FALSE)</f>
        <v>0</v>
      </c>
      <c r="M16" s="168">
        <f>VLOOKUP($A16,'Race 10'!A$3:C$63,3,FALSE)</f>
        <v>0</v>
      </c>
      <c r="N16" s="87"/>
    </row>
    <row r="17" spans="1:14" s="1" customFormat="1" ht="12.75">
      <c r="A17" s="74" t="s">
        <v>272</v>
      </c>
      <c r="B17" s="72" t="s">
        <v>200</v>
      </c>
      <c r="C17" s="84">
        <f t="shared" si="0"/>
        <v>340</v>
      </c>
      <c r="D17" s="168">
        <f>VLOOKUP($A17,'Race 1'!A$3:C$63,3,FALSE)</f>
        <v>340</v>
      </c>
      <c r="E17" s="168">
        <f>VLOOKUP($A17,'Race 2'!A$3:C$63,3,FALSE)</f>
        <v>0</v>
      </c>
      <c r="F17" s="168">
        <f>VLOOKUP($A17,'Race 3'!A$3:C$63,3,FALSE)</f>
        <v>0</v>
      </c>
      <c r="G17" s="170">
        <f>VLOOKUP($A17,'Race 4'!A$3:C$63,3,FALSE)</f>
        <v>0</v>
      </c>
      <c r="H17" s="168">
        <f>VLOOKUP($A17,'Race 5'!A$3:C$63,3,FALSE)</f>
        <v>0</v>
      </c>
      <c r="I17" s="168">
        <f>VLOOKUP($A17,'Race 6'!A$3:C$63,3,FALSE)</f>
        <v>0</v>
      </c>
      <c r="J17" s="168">
        <f>VLOOKUP($A17,'Race 7'!A$3:C$63,3,FALSE)</f>
        <v>0</v>
      </c>
      <c r="K17" s="168">
        <f>VLOOKUP($A17,'Race 8'!A$3:C$63,3,FALSE)</f>
        <v>0</v>
      </c>
      <c r="L17" s="168">
        <f>VLOOKUP($A17,'Race 9'!A$3:C$63,3,FALSE)</f>
        <v>0</v>
      </c>
      <c r="M17" s="168">
        <f>VLOOKUP($A17,'Race 10'!A$3:C$63,3,FALSE)</f>
        <v>0</v>
      </c>
      <c r="N17" s="87"/>
    </row>
    <row r="18" spans="1:14" s="1" customFormat="1" ht="12.75">
      <c r="A18" s="72" t="s">
        <v>225</v>
      </c>
      <c r="B18" s="72" t="s">
        <v>68</v>
      </c>
      <c r="C18" s="84">
        <f t="shared" si="0"/>
        <v>336</v>
      </c>
      <c r="D18" s="168">
        <f>VLOOKUP($A18,'Race 1'!A$3:C$63,3,FALSE)</f>
        <v>336</v>
      </c>
      <c r="E18" s="168">
        <f>VLOOKUP($A18,'Race 2'!A$3:C$63,3,FALSE)</f>
        <v>0</v>
      </c>
      <c r="F18" s="168">
        <f>VLOOKUP($A18,'Race 3'!A$3:C$63,3,FALSE)</f>
        <v>0</v>
      </c>
      <c r="G18" s="170">
        <f>VLOOKUP($A18,'Race 4'!A$3:C$63,3,FALSE)</f>
        <v>0</v>
      </c>
      <c r="H18" s="170">
        <f>VLOOKUP($A18,'Race 5'!A$3:C$63,3,FALSE)</f>
        <v>0</v>
      </c>
      <c r="I18" s="170">
        <f>VLOOKUP($A18,'Race 6'!A$3:C$63,3,FALSE)</f>
        <v>0</v>
      </c>
      <c r="J18" s="170">
        <f>VLOOKUP($A18,'Race 7'!A$3:C$63,3,FALSE)</f>
        <v>0</v>
      </c>
      <c r="K18" s="168">
        <f>VLOOKUP($A18,'Race 8'!A$3:C$63,3,FALSE)</f>
        <v>0</v>
      </c>
      <c r="L18" s="170">
        <f>VLOOKUP($A18,'Race 9'!A$3:C$63,3,FALSE)</f>
        <v>0</v>
      </c>
      <c r="M18" s="168">
        <f>VLOOKUP($A18,'Race 10'!A$3:C$63,3,FALSE)</f>
        <v>0</v>
      </c>
      <c r="N18" s="87"/>
    </row>
    <row r="19" spans="1:14" s="1" customFormat="1" ht="12.75">
      <c r="A19" s="72" t="s">
        <v>250</v>
      </c>
      <c r="B19" s="72" t="s">
        <v>204</v>
      </c>
      <c r="C19" s="84">
        <f t="shared" si="0"/>
        <v>396</v>
      </c>
      <c r="D19" s="168">
        <f>VLOOKUP($A19,'Race 1'!A$3:C$63,3,FALSE)</f>
        <v>396</v>
      </c>
      <c r="E19" s="168">
        <f>VLOOKUP($A19,'Race 2'!A$3:C$63,3,FALSE)</f>
        <v>0</v>
      </c>
      <c r="F19" s="168">
        <f>VLOOKUP($A19,'Race 3'!A$3:C$63,3,FALSE)</f>
        <v>0</v>
      </c>
      <c r="G19" s="170">
        <f>VLOOKUP($A19,'Race 4'!A$3:C$63,3,FALSE)</f>
        <v>0</v>
      </c>
      <c r="H19" s="170">
        <f>VLOOKUP($A19,'Race 5'!A$3:C$63,3,FALSE)</f>
        <v>0</v>
      </c>
      <c r="I19" s="170">
        <f>VLOOKUP($A19,'Race 6'!A$3:C$63,3,FALSE)</f>
        <v>0</v>
      </c>
      <c r="J19" s="170">
        <f>VLOOKUP($A19,'Race 7'!A$3:C$63,3,FALSE)</f>
        <v>0</v>
      </c>
      <c r="K19" s="168">
        <f>VLOOKUP($A19,'Race 8'!A$3:C$63,3,FALSE)</f>
        <v>0</v>
      </c>
      <c r="L19" s="168">
        <f>VLOOKUP($A19,'Race 9'!A$3:C$63,3,FALSE)</f>
        <v>0</v>
      </c>
      <c r="M19" s="168">
        <f>VLOOKUP($A19,'Race 10'!A$3:C$63,3,FALSE)</f>
        <v>0</v>
      </c>
      <c r="N19" s="87"/>
    </row>
    <row r="20" spans="1:14" s="1" customFormat="1" ht="24">
      <c r="A20" s="72" t="s">
        <v>243</v>
      </c>
      <c r="B20" s="72" t="s">
        <v>13</v>
      </c>
      <c r="C20" s="84">
        <f t="shared" si="0"/>
        <v>333</v>
      </c>
      <c r="D20" s="168">
        <f>VLOOKUP($A20,'Race 1'!A$3:C$63,3,FALSE)</f>
        <v>333</v>
      </c>
      <c r="E20" s="168">
        <f>VLOOKUP($A20,'Race 2'!A$3:C$63,3,FALSE)</f>
        <v>0</v>
      </c>
      <c r="F20" s="168">
        <f>VLOOKUP($A20,'Race 3'!A$3:C$63,3,FALSE)</f>
        <v>0</v>
      </c>
      <c r="G20" s="168">
        <f>VLOOKUP($A20,'Race 4'!A$3:C$63,3,FALSE)</f>
        <v>0</v>
      </c>
      <c r="H20" s="168">
        <f>VLOOKUP($A20,'Race 5'!A$3:C$63,3,FALSE)</f>
        <v>0</v>
      </c>
      <c r="I20" s="168">
        <f>VLOOKUP($A20,'Race 6'!A$3:C$63,3,FALSE)</f>
        <v>0</v>
      </c>
      <c r="J20" s="170">
        <f>VLOOKUP($A20,'Race 7'!A$3:C$63,3,FALSE)</f>
        <v>0</v>
      </c>
      <c r="K20" s="168">
        <f>VLOOKUP($A20,'Race 8'!A$3:C$63,3,FALSE)</f>
        <v>0</v>
      </c>
      <c r="L20" s="168">
        <f>VLOOKUP($A20,'Race 9'!A$3:C$63,3,FALSE)</f>
        <v>0</v>
      </c>
      <c r="M20" s="168">
        <f>VLOOKUP($A20,'Race 10'!A$3:C$63,3,FALSE)</f>
        <v>0</v>
      </c>
      <c r="N20" s="87"/>
    </row>
    <row r="21" spans="1:14" s="1" customFormat="1" ht="12.75">
      <c r="A21" s="72" t="s">
        <v>245</v>
      </c>
      <c r="B21" s="72" t="s">
        <v>13</v>
      </c>
      <c r="C21" s="84">
        <f t="shared" si="0"/>
        <v>329</v>
      </c>
      <c r="D21" s="168">
        <f>VLOOKUP($A21,'Race 1'!A$3:C$63,3,FALSE)</f>
        <v>329</v>
      </c>
      <c r="E21" s="168">
        <f>VLOOKUP($A21,'Race 2'!A$3:C$63,3,FALSE)</f>
        <v>0</v>
      </c>
      <c r="F21" s="168">
        <f>VLOOKUP($A21,'Race 3'!A$3:C$63,3,FALSE)</f>
        <v>0</v>
      </c>
      <c r="G21" s="168">
        <f>VLOOKUP($A21,'Race 4'!A$3:C$63,3,FALSE)</f>
        <v>0</v>
      </c>
      <c r="H21" s="168">
        <f>VLOOKUP($A21,'Race 5'!A$3:C$63,3,FALSE)</f>
        <v>0</v>
      </c>
      <c r="I21" s="168">
        <f>VLOOKUP($A21,'Race 6'!A$3:C$63,3,FALSE)</f>
        <v>0</v>
      </c>
      <c r="J21" s="168">
        <f>VLOOKUP($A21,'Race 7'!A$3:C$63,3,FALSE)</f>
        <v>0</v>
      </c>
      <c r="K21" s="168">
        <f>VLOOKUP($A21,'Race 8'!A$3:C$63,3,FALSE)</f>
        <v>0</v>
      </c>
      <c r="L21" s="168">
        <f>VLOOKUP($A21,'Race 9'!A$3:C$63,3,FALSE)</f>
        <v>0</v>
      </c>
      <c r="M21" s="168">
        <f>VLOOKUP($A21,'Race 10'!A$3:C$63,3,FALSE)</f>
        <v>0</v>
      </c>
      <c r="N21" s="87"/>
    </row>
    <row r="22" spans="1:14" s="1" customFormat="1" ht="12.75">
      <c r="A22" s="72" t="s">
        <v>69</v>
      </c>
      <c r="B22" s="72" t="s">
        <v>68</v>
      </c>
      <c r="C22" s="84">
        <f t="shared" si="0"/>
        <v>328</v>
      </c>
      <c r="D22" s="168">
        <f>VLOOKUP($A22,'Race 1'!A$3:C$63,3,FALSE)</f>
        <v>328</v>
      </c>
      <c r="E22" s="168">
        <f>VLOOKUP($A22,'Race 2'!A$3:C$63,3,FALSE)</f>
        <v>0</v>
      </c>
      <c r="F22" s="168">
        <f>VLOOKUP($A22,'Race 3'!A$3:C$63,3,FALSE)</f>
        <v>0</v>
      </c>
      <c r="G22" s="168">
        <f>VLOOKUP($A22,'Race 4'!A$3:C$63,3,FALSE)</f>
        <v>0</v>
      </c>
      <c r="H22" s="170">
        <f>VLOOKUP($A22,'Race 5'!A$3:C$63,3,FALSE)</f>
        <v>0</v>
      </c>
      <c r="I22" s="170">
        <f>VLOOKUP($A22,'Race 6'!A$3:C$63,3,FALSE)</f>
        <v>0</v>
      </c>
      <c r="J22" s="170">
        <f>VLOOKUP($A22,'Race 7'!A$3:C$63,3,FALSE)</f>
        <v>0</v>
      </c>
      <c r="K22" s="168">
        <f>VLOOKUP($A22,'Race 8'!A$3:C$63,3,FALSE)</f>
        <v>0</v>
      </c>
      <c r="L22" s="168">
        <f>VLOOKUP($A22,'Race 9'!A$3:C$63,3,FALSE)</f>
        <v>0</v>
      </c>
      <c r="M22" s="168">
        <f>VLOOKUP($A22,'Race 10'!A$3:C$63,3,FALSE)</f>
        <v>0</v>
      </c>
      <c r="N22" s="87"/>
    </row>
    <row r="23" spans="1:14" s="1" customFormat="1" ht="12.75">
      <c r="A23" s="72" t="s">
        <v>261</v>
      </c>
      <c r="B23" s="72" t="s">
        <v>11</v>
      </c>
      <c r="C23" s="84">
        <f t="shared" si="0"/>
        <v>315</v>
      </c>
      <c r="D23" s="168">
        <f>VLOOKUP($A23,'Race 1'!A$3:C$63,3,FALSE)</f>
        <v>315</v>
      </c>
      <c r="E23" s="168">
        <f>VLOOKUP($A23,'Race 2'!A$3:C$63,3,FALSE)</f>
        <v>0</v>
      </c>
      <c r="F23" s="168">
        <f>VLOOKUP($A23,'Race 3'!A$3:C$63,3,FALSE)</f>
        <v>0</v>
      </c>
      <c r="G23" s="170">
        <f>VLOOKUP($A23,'Race 4'!A$3:C$63,3,FALSE)</f>
        <v>0</v>
      </c>
      <c r="H23" s="170">
        <f>VLOOKUP($A23,'Race 5'!A$3:C$63,3,FALSE)</f>
        <v>0</v>
      </c>
      <c r="I23" s="170">
        <f>VLOOKUP($A23,'Race 6'!A$3:C$63,3,FALSE)</f>
        <v>0</v>
      </c>
      <c r="J23" s="170">
        <f>VLOOKUP($A23,'Race 7'!A$3:C$63,3,FALSE)</f>
        <v>0</v>
      </c>
      <c r="K23" s="168">
        <f>VLOOKUP($A23,'Race 8'!A$3:C$63,3,FALSE)</f>
        <v>0</v>
      </c>
      <c r="L23" s="168">
        <f>VLOOKUP($A23,'Race 9'!A$3:C$63,3,FALSE)</f>
        <v>0</v>
      </c>
      <c r="M23" s="168">
        <f>VLOOKUP($A23,'Race 10'!A$3:C$63,3,FALSE)</f>
        <v>0</v>
      </c>
      <c r="N23" s="87"/>
    </row>
    <row r="24" spans="1:14" s="1" customFormat="1" ht="12.75">
      <c r="A24" s="78" t="s">
        <v>281</v>
      </c>
      <c r="B24" s="78" t="s">
        <v>280</v>
      </c>
      <c r="C24" s="84">
        <f t="shared" si="0"/>
        <v>315</v>
      </c>
      <c r="D24" s="168">
        <f>VLOOKUP($A24,'Race 1'!A$3:C$63,3,FALSE)</f>
        <v>315</v>
      </c>
      <c r="E24" s="168">
        <f>VLOOKUP($A24,'Race 2'!A$3:C$63,3,FALSE)</f>
        <v>0</v>
      </c>
      <c r="F24" s="168">
        <f>VLOOKUP($A24,'Race 3'!A$3:C$63,3,FALSE)</f>
        <v>0</v>
      </c>
      <c r="G24" s="170">
        <f>VLOOKUP($A24,'Race 4'!A$3:C$63,3,FALSE)</f>
        <v>0</v>
      </c>
      <c r="H24" s="168">
        <f>VLOOKUP($A24,'Race 5'!A$3:C$63,3,FALSE)</f>
        <v>0</v>
      </c>
      <c r="I24" s="168">
        <f>VLOOKUP($A24,'Race 6'!A$3:C$63,3,FALSE)</f>
        <v>0</v>
      </c>
      <c r="J24" s="168">
        <f>VLOOKUP($A24,'Race 7'!A$3:C$63,3,FALSE)</f>
        <v>0</v>
      </c>
      <c r="K24" s="168">
        <f>VLOOKUP($A24,'Race 8'!A$3:C$63,3,FALSE)</f>
        <v>0</v>
      </c>
      <c r="L24" s="170">
        <f>VLOOKUP($A24,'Race 9'!A$3:C$63,3,FALSE)</f>
        <v>0</v>
      </c>
      <c r="M24" s="168">
        <f>VLOOKUP($A24,'Race 10'!A$3:C$63,3,FALSE)</f>
        <v>0</v>
      </c>
      <c r="N24" s="87"/>
    </row>
    <row r="25" spans="1:14" s="1" customFormat="1" ht="24">
      <c r="A25" s="72" t="s">
        <v>236</v>
      </c>
      <c r="B25" s="72" t="s">
        <v>10</v>
      </c>
      <c r="C25" s="84">
        <f t="shared" si="0"/>
        <v>314</v>
      </c>
      <c r="D25" s="168">
        <f>VLOOKUP($A25,'Race 1'!A$3:C$63,3,FALSE)</f>
        <v>314</v>
      </c>
      <c r="E25" s="168">
        <f>VLOOKUP($A25,'Race 2'!A$3:C$63,3,FALSE)</f>
        <v>0</v>
      </c>
      <c r="F25" s="168">
        <f>VLOOKUP($A25,'Race 3'!A$3:C$63,3,FALSE)</f>
        <v>0</v>
      </c>
      <c r="G25" s="168">
        <f>VLOOKUP($A25,'Race 4'!A$3:C$63,3,FALSE)</f>
        <v>0</v>
      </c>
      <c r="H25" s="170">
        <f>VLOOKUP($A25,'Race 5'!A$3:C$63,3,FALSE)</f>
        <v>0</v>
      </c>
      <c r="I25" s="168">
        <f>VLOOKUP($A25,'Race 6'!A$3:C$63,3,FALSE)</f>
        <v>0</v>
      </c>
      <c r="J25" s="170">
        <f>VLOOKUP($A25,'Race 7'!A$3:C$63,3,FALSE)</f>
        <v>0</v>
      </c>
      <c r="K25" s="168">
        <f>VLOOKUP($A25,'Race 8'!A$3:C$63,3,FALSE)</f>
        <v>0</v>
      </c>
      <c r="L25" s="168">
        <f>VLOOKUP($A25,'Race 9'!A$3:C$63,3,FALSE)</f>
        <v>0</v>
      </c>
      <c r="M25" s="168">
        <f>VLOOKUP($A25,'Race 10'!A$3:C$63,3,FALSE)</f>
        <v>0</v>
      </c>
      <c r="N25" s="87"/>
    </row>
    <row r="26" spans="1:14" s="1" customFormat="1" ht="12.75">
      <c r="A26" s="72" t="s">
        <v>270</v>
      </c>
      <c r="B26" s="72" t="s">
        <v>118</v>
      </c>
      <c r="C26" s="84">
        <f t="shared" si="0"/>
        <v>310</v>
      </c>
      <c r="D26" s="168">
        <f>VLOOKUP($A26,'Race 1'!A$3:C$63,3,FALSE)</f>
        <v>310</v>
      </c>
      <c r="E26" s="168">
        <f>VLOOKUP($A26,'Race 2'!A$3:C$63,3,FALSE)</f>
        <v>0</v>
      </c>
      <c r="F26" s="168">
        <f>VLOOKUP($A26,'Race 3'!A$3:C$63,3,FALSE)</f>
        <v>0</v>
      </c>
      <c r="G26" s="168">
        <f>VLOOKUP($A26,'Race 4'!A$3:C$63,3,FALSE)</f>
        <v>0</v>
      </c>
      <c r="H26" s="170">
        <f>VLOOKUP($A26,'Race 5'!A$3:C$63,3,FALSE)</f>
        <v>0</v>
      </c>
      <c r="I26" s="170">
        <f>VLOOKUP($A26,'Race 6'!A$3:C$63,3,FALSE)</f>
        <v>0</v>
      </c>
      <c r="J26" s="168">
        <f>VLOOKUP($A26,'Race 7'!A$3:C$63,3,FALSE)</f>
        <v>0</v>
      </c>
      <c r="K26" s="168">
        <f>VLOOKUP($A26,'Race 8'!A$3:C$63,3,FALSE)</f>
        <v>0</v>
      </c>
      <c r="L26" s="168">
        <f>VLOOKUP($A26,'Race 9'!A$3:C$63,3,FALSE)</f>
        <v>0</v>
      </c>
      <c r="M26" s="168">
        <f>VLOOKUP($A26,'Race 10'!A$3:C$63,3,FALSE)</f>
        <v>0</v>
      </c>
      <c r="N26" s="87"/>
    </row>
    <row r="27" spans="1:14" s="1" customFormat="1" ht="12.75">
      <c r="A27" s="72" t="s">
        <v>278</v>
      </c>
      <c r="B27" s="72" t="s">
        <v>97</v>
      </c>
      <c r="C27" s="84">
        <f t="shared" si="0"/>
        <v>305</v>
      </c>
      <c r="D27" s="168">
        <f>VLOOKUP($A27,'Race 1'!A$3:C$63,3,FALSE)</f>
        <v>305</v>
      </c>
      <c r="E27" s="168">
        <f>VLOOKUP($A27,'Race 2'!A$3:C$63,3,FALSE)</f>
        <v>0</v>
      </c>
      <c r="F27" s="168">
        <f>VLOOKUP($A27,'Race 3'!A$3:C$63,3,FALSE)</f>
        <v>0</v>
      </c>
      <c r="G27" s="168">
        <f>VLOOKUP($A27,'Race 4'!A$3:C$63,3,FALSE)</f>
        <v>0</v>
      </c>
      <c r="H27" s="168">
        <f>VLOOKUP($A27,'Race 5'!A$3:C$63,3,FALSE)</f>
        <v>0</v>
      </c>
      <c r="I27" s="168">
        <f>VLOOKUP($A27,'Race 6'!A$3:C$63,3,FALSE)</f>
        <v>0</v>
      </c>
      <c r="J27" s="168">
        <f>VLOOKUP($A27,'Race 7'!A$3:C$63,3,FALSE)</f>
        <v>0</v>
      </c>
      <c r="K27" s="168">
        <f>VLOOKUP($A27,'Race 8'!A$3:C$63,3,FALSE)</f>
        <v>0</v>
      </c>
      <c r="L27" s="170">
        <f>VLOOKUP($A27,'Race 9'!A$3:C$63,3,FALSE)</f>
        <v>0</v>
      </c>
      <c r="M27" s="168">
        <f>VLOOKUP($A27,'Race 10'!A$3:C$63,3,FALSE)</f>
        <v>0</v>
      </c>
      <c r="N27" s="87"/>
    </row>
    <row r="28" spans="1:14" s="1" customFormat="1" ht="12.75">
      <c r="A28" s="72" t="s">
        <v>237</v>
      </c>
      <c r="B28" s="72" t="s">
        <v>65</v>
      </c>
      <c r="C28" s="84">
        <f t="shared" si="0"/>
        <v>305</v>
      </c>
      <c r="D28" s="168">
        <f>VLOOKUP($A28,'Race 1'!A$3:C$63,3,FALSE)</f>
        <v>305</v>
      </c>
      <c r="E28" s="168">
        <f>VLOOKUP($A28,'Race 2'!A$3:C$63,3,FALSE)</f>
        <v>0</v>
      </c>
      <c r="F28" s="168">
        <f>VLOOKUP($A28,'Race 3'!A$3:C$63,3,FALSE)</f>
        <v>0</v>
      </c>
      <c r="G28" s="168">
        <f>VLOOKUP($A28,'Race 4'!A$3:C$63,3,FALSE)</f>
        <v>0</v>
      </c>
      <c r="H28" s="170">
        <f>VLOOKUP($A28,'Race 5'!A$3:C$63,3,FALSE)</f>
        <v>0</v>
      </c>
      <c r="I28" s="170">
        <f>VLOOKUP($A28,'Race 6'!A$3:C$63,3,FALSE)</f>
        <v>0</v>
      </c>
      <c r="J28" s="168">
        <f>VLOOKUP($A28,'Race 7'!A$3:C$63,3,FALSE)</f>
        <v>0</v>
      </c>
      <c r="K28" s="168">
        <f>VLOOKUP($A28,'Race 8'!A$3:C$63,3,FALSE)</f>
        <v>0</v>
      </c>
      <c r="L28" s="168">
        <f>VLOOKUP($A28,'Race 9'!A$3:C$63,3,FALSE)</f>
        <v>0</v>
      </c>
      <c r="M28" s="168">
        <f>VLOOKUP($A28,'Race 10'!A$3:C$63,3,FALSE)</f>
        <v>0</v>
      </c>
      <c r="N28" s="87"/>
    </row>
    <row r="29" spans="1:14" s="1" customFormat="1" ht="12.75">
      <c r="A29" s="72" t="s">
        <v>279</v>
      </c>
      <c r="B29" s="72" t="s">
        <v>97</v>
      </c>
      <c r="C29" s="84">
        <f t="shared" si="0"/>
        <v>300</v>
      </c>
      <c r="D29" s="168">
        <f>VLOOKUP($A29,'Race 1'!A$3:C$63,3,FALSE)</f>
        <v>300</v>
      </c>
      <c r="E29" s="168">
        <f>VLOOKUP($A29,'Race 2'!A$3:C$63,3,FALSE)</f>
        <v>0</v>
      </c>
      <c r="F29" s="168">
        <f>VLOOKUP($A29,'Race 3'!A$3:C$63,3,FALSE)</f>
        <v>0</v>
      </c>
      <c r="G29" s="168">
        <f>VLOOKUP($A29,'Race 4'!A$3:C$63,3,FALSE)</f>
        <v>0</v>
      </c>
      <c r="H29" s="170">
        <f>VLOOKUP($A29,'Race 5'!A$3:C$63,3,FALSE)</f>
        <v>0</v>
      </c>
      <c r="I29" s="170">
        <f>VLOOKUP($A29,'Race 6'!A$3:C$63,3,FALSE)</f>
        <v>0</v>
      </c>
      <c r="J29" s="168">
        <f>VLOOKUP($A29,'Race 7'!A$3:C$63,3,FALSE)</f>
        <v>0</v>
      </c>
      <c r="K29" s="168">
        <f>VLOOKUP($A29,'Race 8'!A$3:C$63,3,FALSE)</f>
        <v>0</v>
      </c>
      <c r="L29" s="168">
        <f>VLOOKUP($A29,'Race 9'!A$3:C$63,3,FALSE)</f>
        <v>0</v>
      </c>
      <c r="M29" s="170">
        <f>VLOOKUP($A29,'Race 10'!A$3:C$63,3,FALSE)</f>
        <v>0</v>
      </c>
      <c r="N29" s="87"/>
    </row>
    <row r="30" spans="1:14" s="1" customFormat="1" ht="12.75">
      <c r="A30" s="72" t="s">
        <v>231</v>
      </c>
      <c r="B30" s="72" t="s">
        <v>17</v>
      </c>
      <c r="C30" s="84">
        <f t="shared" si="0"/>
        <v>296</v>
      </c>
      <c r="D30" s="168">
        <f>VLOOKUP($A30,'Race 1'!A$3:C$63,3,FALSE)</f>
        <v>296</v>
      </c>
      <c r="E30" s="168">
        <f>VLOOKUP($A30,'Race 2'!A$3:C$63,3,FALSE)</f>
        <v>0</v>
      </c>
      <c r="F30" s="168">
        <f>VLOOKUP($A30,'Race 3'!A$3:C$63,3,FALSE)</f>
        <v>0</v>
      </c>
      <c r="G30" s="168">
        <f>VLOOKUP($A30,'Race 4'!A$3:C$63,3,FALSE)</f>
        <v>0</v>
      </c>
      <c r="H30" s="168">
        <f>VLOOKUP($A30,'Race 5'!A$3:C$63,3,FALSE)</f>
        <v>0</v>
      </c>
      <c r="I30" s="168">
        <f>VLOOKUP($A30,'Race 6'!A$3:C$63,3,FALSE)</f>
        <v>0</v>
      </c>
      <c r="J30" s="168">
        <f>VLOOKUP($A30,'Race 7'!A$3:C$63,3,FALSE)</f>
        <v>0</v>
      </c>
      <c r="K30" s="168">
        <f>VLOOKUP($A30,'Race 8'!A$3:C$63,3,FALSE)</f>
        <v>0</v>
      </c>
      <c r="L30" s="168">
        <f>VLOOKUP($A30,'Race 9'!A$3:C$63,3,FALSE)</f>
        <v>0</v>
      </c>
      <c r="M30" s="168">
        <f>VLOOKUP($A30,'Race 10'!A$3:C$63,3,FALSE)</f>
        <v>0</v>
      </c>
      <c r="N30" s="87"/>
    </row>
    <row r="31" spans="1:14" s="1" customFormat="1" ht="12.75">
      <c r="A31" s="72" t="s">
        <v>240</v>
      </c>
      <c r="B31" s="72" t="s">
        <v>21</v>
      </c>
      <c r="C31" s="84">
        <f t="shared" si="0"/>
        <v>295</v>
      </c>
      <c r="D31" s="168">
        <f>VLOOKUP($A31,'Race 1'!A$3:C$63,3,FALSE)</f>
        <v>295</v>
      </c>
      <c r="E31" s="168">
        <f>VLOOKUP($A31,'Race 2'!A$3:C$63,3,FALSE)</f>
        <v>0</v>
      </c>
      <c r="F31" s="168">
        <f>VLOOKUP($A31,'Race 3'!A$3:C$63,3,FALSE)</f>
        <v>0</v>
      </c>
      <c r="G31" s="170">
        <f>VLOOKUP($A31,'Race 4'!A$3:C$63,3,FALSE)</f>
        <v>0</v>
      </c>
      <c r="H31" s="168">
        <f>VLOOKUP($A31,'Race 5'!A$3:C$63,3,FALSE)</f>
        <v>0</v>
      </c>
      <c r="I31" s="168">
        <f>VLOOKUP($A31,'Race 6'!A$3:C$63,3,FALSE)</f>
        <v>0</v>
      </c>
      <c r="J31" s="168">
        <f>VLOOKUP($A31,'Race 7'!A$3:C$63,3,FALSE)</f>
        <v>0</v>
      </c>
      <c r="K31" s="168">
        <f>VLOOKUP($A31,'Race 8'!A$3:C$63,3,FALSE)</f>
        <v>0</v>
      </c>
      <c r="L31" s="168">
        <f>VLOOKUP($A31,'Race 9'!A$3:C$63,3,FALSE)</f>
        <v>0</v>
      </c>
      <c r="M31" s="170">
        <f>VLOOKUP($A31,'Race 10'!A$3:C$63,3,FALSE)</f>
        <v>0</v>
      </c>
      <c r="N31" s="87"/>
    </row>
    <row r="32" spans="1:14" s="1" customFormat="1" ht="12.75">
      <c r="A32" s="74" t="s">
        <v>275</v>
      </c>
      <c r="B32" s="72" t="s">
        <v>137</v>
      </c>
      <c r="C32" s="84">
        <f t="shared" si="0"/>
        <v>295</v>
      </c>
      <c r="D32" s="168">
        <f>VLOOKUP($A32,'Race 1'!A$3:C$63,3,FALSE)</f>
        <v>295</v>
      </c>
      <c r="E32" s="168">
        <f>VLOOKUP($A32,'Race 2'!A$3:C$63,3,FALSE)</f>
        <v>0</v>
      </c>
      <c r="F32" s="168">
        <f>VLOOKUP($A32,'Race 3'!A$3:C$63,3,FALSE)</f>
        <v>0</v>
      </c>
      <c r="G32" s="170">
        <f>VLOOKUP($A32,'Race 4'!A$3:C$63,3,FALSE)</f>
        <v>0</v>
      </c>
      <c r="H32" s="170">
        <f>VLOOKUP($A32,'Race 5'!A$3:C$63,3,FALSE)</f>
        <v>0</v>
      </c>
      <c r="I32" s="170">
        <f>VLOOKUP($A32,'Race 6'!A$3:C$63,3,FALSE)</f>
        <v>0</v>
      </c>
      <c r="J32" s="170">
        <f>VLOOKUP($A32,'Race 7'!A$3:C$63,3,FALSE)</f>
        <v>0</v>
      </c>
      <c r="K32" s="168">
        <f>VLOOKUP($A32,'Race 8'!A$3:C$63,3,FALSE)</f>
        <v>0</v>
      </c>
      <c r="L32" s="170">
        <f>VLOOKUP($A32,'Race 9'!A$3:C$63,3,FALSE)</f>
        <v>0</v>
      </c>
      <c r="M32" s="170">
        <f>VLOOKUP($A32,'Race 10'!A$3:C$63,3,FALSE)</f>
        <v>0</v>
      </c>
      <c r="N32" s="87"/>
    </row>
    <row r="33" spans="1:14" s="1" customFormat="1" ht="12.75">
      <c r="A33" s="72" t="s">
        <v>171</v>
      </c>
      <c r="B33" s="72" t="s">
        <v>140</v>
      </c>
      <c r="C33" s="84">
        <f t="shared" si="0"/>
        <v>353</v>
      </c>
      <c r="D33" s="168">
        <f>VLOOKUP($A33,'Race 1'!A$3:C$63,3,FALSE)</f>
        <v>353</v>
      </c>
      <c r="E33" s="168">
        <f>VLOOKUP($A33,'Race 2'!A$3:C$63,3,FALSE)</f>
        <v>0</v>
      </c>
      <c r="F33" s="168">
        <f>VLOOKUP($A33,'Race 3'!A$3:C$63,3,FALSE)</f>
        <v>0</v>
      </c>
      <c r="G33" s="170">
        <f>VLOOKUP($A33,'Race 4'!A$3:C$63,3,FALSE)</f>
        <v>0</v>
      </c>
      <c r="H33" s="170">
        <f>VLOOKUP($A33,'Race 5'!A$3:C$63,3,FALSE)</f>
        <v>0</v>
      </c>
      <c r="I33" s="170">
        <f>VLOOKUP($A33,'Race 6'!A$3:C$63,3,FALSE)</f>
        <v>0</v>
      </c>
      <c r="J33" s="170">
        <f>VLOOKUP($A33,'Race 7'!A$3:C$63,3,FALSE)</f>
        <v>0</v>
      </c>
      <c r="K33" s="168">
        <f>VLOOKUP($A33,'Race 8'!A$3:C$63,3,FALSE)</f>
        <v>0</v>
      </c>
      <c r="L33" s="168">
        <f>VLOOKUP($A33,'Race 9'!A$3:C$63,3,FALSE)</f>
        <v>0</v>
      </c>
      <c r="M33" s="170">
        <f>VLOOKUP($A33,'Race 10'!A$3:C$63,3,FALSE)</f>
        <v>0</v>
      </c>
      <c r="N33" s="87"/>
    </row>
    <row r="34" spans="1:14" ht="12.75">
      <c r="A34" s="72" t="s">
        <v>262</v>
      </c>
      <c r="B34" s="72" t="s">
        <v>8</v>
      </c>
      <c r="C34" s="84">
        <f aca="true" t="shared" si="1" ref="C34:C65">SUM(D34:M34)</f>
        <v>353</v>
      </c>
      <c r="D34" s="168">
        <f>VLOOKUP($A34,'Race 1'!A$3:C$63,3,FALSE)</f>
        <v>353</v>
      </c>
      <c r="E34" s="168">
        <f>VLOOKUP($A34,'Race 2'!A$3:C$63,3,FALSE)</f>
        <v>0</v>
      </c>
      <c r="F34" s="168">
        <f>VLOOKUP($A34,'Race 3'!A$3:C$63,3,FALSE)</f>
        <v>0</v>
      </c>
      <c r="G34" s="168">
        <f>VLOOKUP($A34,'Race 4'!A$3:C$63,3,FALSE)</f>
        <v>0</v>
      </c>
      <c r="H34" s="168">
        <f>VLOOKUP($A34,'Race 5'!A$3:C$63,3,FALSE)</f>
        <v>0</v>
      </c>
      <c r="I34" s="170">
        <f>VLOOKUP($A34,'Race 6'!A$3:C$63,3,FALSE)</f>
        <v>0</v>
      </c>
      <c r="J34" s="168">
        <f>VLOOKUP($A34,'Race 7'!A$3:C$63,3,FALSE)</f>
        <v>0</v>
      </c>
      <c r="K34" s="168">
        <f>VLOOKUP($A34,'Race 8'!A$3:C$63,3,FALSE)</f>
        <v>0</v>
      </c>
      <c r="L34" s="168">
        <f>VLOOKUP($A34,'Race 9'!A$3:C$63,3,FALSE)</f>
        <v>0</v>
      </c>
      <c r="M34" s="170">
        <f>VLOOKUP($A34,'Race 10'!A$3:C$63,3,FALSE)</f>
        <v>0</v>
      </c>
      <c r="N34" s="89"/>
    </row>
    <row r="35" spans="1:14" ht="12.75">
      <c r="A35" s="72" t="s">
        <v>113</v>
      </c>
      <c r="B35" s="72" t="s">
        <v>75</v>
      </c>
      <c r="C35" s="84">
        <f t="shared" si="1"/>
        <v>281</v>
      </c>
      <c r="D35" s="168">
        <f>VLOOKUP($A35,'Race 1'!A$3:C$63,3,FALSE)</f>
        <v>281</v>
      </c>
      <c r="E35" s="168">
        <f>VLOOKUP($A35,'Race 2'!A$3:C$63,3,FALSE)</f>
        <v>0</v>
      </c>
      <c r="F35" s="168">
        <f>VLOOKUP($A35,'Race 3'!A$3:C$63,3,FALSE)</f>
        <v>0</v>
      </c>
      <c r="G35" s="170">
        <f>VLOOKUP($A35,'Race 4'!A$3:C$63,3,FALSE)</f>
        <v>0</v>
      </c>
      <c r="H35" s="170">
        <f>VLOOKUP($A35,'Race 5'!A$3:C$63,3,FALSE)</f>
        <v>0</v>
      </c>
      <c r="I35" s="168">
        <f>VLOOKUP($A35,'Race 6'!A$3:C$63,3,FALSE)</f>
        <v>0</v>
      </c>
      <c r="J35" s="170">
        <f>VLOOKUP($A35,'Race 7'!A$3:C$63,3,FALSE)</f>
        <v>0</v>
      </c>
      <c r="K35" s="168">
        <f>VLOOKUP($A35,'Race 8'!A$3:C$63,3,FALSE)</f>
        <v>0</v>
      </c>
      <c r="L35" s="168">
        <f>VLOOKUP($A35,'Race 9'!A$3:C$63,3,FALSE)</f>
        <v>0</v>
      </c>
      <c r="M35" s="168">
        <f>VLOOKUP($A35,'Race 10'!A$3:C$63,3,FALSE)</f>
        <v>0</v>
      </c>
      <c r="N35" s="89"/>
    </row>
    <row r="36" spans="1:14" ht="12.75">
      <c r="A36" s="72" t="s">
        <v>284</v>
      </c>
      <c r="B36" s="72" t="s">
        <v>158</v>
      </c>
      <c r="C36" s="84">
        <f t="shared" si="1"/>
        <v>280</v>
      </c>
      <c r="D36" s="168">
        <f>VLOOKUP($A36,'Race 1'!A$3:C$63,3,FALSE)</f>
        <v>280</v>
      </c>
      <c r="E36" s="168">
        <f>VLOOKUP($A36,'Race 2'!A$3:C$63,3,FALSE)</f>
        <v>0</v>
      </c>
      <c r="F36" s="168">
        <f>VLOOKUP($A36,'Race 3'!A$3:C$63,3,FALSE)</f>
        <v>0</v>
      </c>
      <c r="G36" s="168">
        <f>VLOOKUP($A36,'Race 4'!A$3:C$63,3,FALSE)</f>
        <v>0</v>
      </c>
      <c r="H36" s="170">
        <f>VLOOKUP($A36,'Race 5'!A$3:C$63,3,FALSE)</f>
        <v>0</v>
      </c>
      <c r="I36" s="168">
        <f>VLOOKUP($A36,'Race 6'!A$3:C$63,3,FALSE)</f>
        <v>0</v>
      </c>
      <c r="J36" s="170">
        <f>VLOOKUP($A36,'Race 7'!A$3:C$63,3,FALSE)</f>
        <v>0</v>
      </c>
      <c r="K36" s="168">
        <f>VLOOKUP($A36,'Race 8'!A$3:C$63,3,FALSE)</f>
        <v>0</v>
      </c>
      <c r="L36" s="170">
        <f>VLOOKUP($A36,'Race 9'!A$3:C$63,3,FALSE)</f>
        <v>0</v>
      </c>
      <c r="M36" s="170">
        <f>VLOOKUP($A36,'Race 10'!A$3:C$63,3,FALSE)</f>
        <v>0</v>
      </c>
      <c r="N36" s="89"/>
    </row>
    <row r="37" spans="1:14" ht="12.75">
      <c r="A37" s="78" t="s">
        <v>273</v>
      </c>
      <c r="B37" s="78" t="s">
        <v>140</v>
      </c>
      <c r="C37" s="84">
        <f t="shared" si="1"/>
        <v>341</v>
      </c>
      <c r="D37" s="168">
        <f>VLOOKUP($A37,'Race 1'!A$3:C$63,3,FALSE)</f>
        <v>341</v>
      </c>
      <c r="E37" s="168">
        <f>VLOOKUP($A37,'Race 2'!A$3:C$63,3,FALSE)</f>
        <v>0</v>
      </c>
      <c r="F37" s="168">
        <f>VLOOKUP($A37,'Race 3'!A$3:C$63,3,FALSE)</f>
        <v>0</v>
      </c>
      <c r="G37" s="170">
        <f>VLOOKUP($A37,'Race 4'!A$3:C$63,3,FALSE)</f>
        <v>0</v>
      </c>
      <c r="H37" s="170">
        <f>VLOOKUP($A37,'Race 5'!A$3:C$63,3,FALSE)</f>
        <v>0</v>
      </c>
      <c r="I37" s="168">
        <f>VLOOKUP($A37,'Race 6'!A$3:C$63,3,FALSE)</f>
        <v>0</v>
      </c>
      <c r="J37" s="170">
        <f>VLOOKUP($A37,'Race 7'!A$3:C$63,3,FALSE)</f>
        <v>0</v>
      </c>
      <c r="K37" s="168">
        <f>VLOOKUP($A37,'Race 8'!A$3:C$63,3,FALSE)</f>
        <v>0</v>
      </c>
      <c r="L37" s="170">
        <f>VLOOKUP($A37,'Race 9'!A$3:C$63,3,FALSE)</f>
        <v>0</v>
      </c>
      <c r="M37" s="168">
        <f>VLOOKUP($A37,'Race 10'!A$3:C$63,3,FALSE)</f>
        <v>0</v>
      </c>
      <c r="N37" s="89"/>
    </row>
    <row r="38" spans="1:14" ht="12.75">
      <c r="A38" s="72" t="s">
        <v>241</v>
      </c>
      <c r="B38" s="72" t="s">
        <v>17</v>
      </c>
      <c r="C38" s="84">
        <f t="shared" si="1"/>
        <v>275</v>
      </c>
      <c r="D38" s="168">
        <f>VLOOKUP($A38,'Race 1'!A$3:C$63,3,FALSE)</f>
        <v>275</v>
      </c>
      <c r="E38" s="168">
        <f>VLOOKUP($A38,'Race 2'!A$3:C$63,3,FALSE)</f>
        <v>0</v>
      </c>
      <c r="F38" s="168">
        <f>VLOOKUP($A38,'Race 3'!A$3:C$63,3,FALSE)</f>
        <v>0</v>
      </c>
      <c r="G38" s="168">
        <f>VLOOKUP($A38,'Race 4'!A$3:C$63,3,FALSE)</f>
        <v>0</v>
      </c>
      <c r="H38" s="168">
        <f>VLOOKUP($A38,'Race 5'!A$3:C$63,3,FALSE)</f>
        <v>0</v>
      </c>
      <c r="I38" s="168">
        <f>VLOOKUP($A38,'Race 6'!A$3:C$63,3,FALSE)</f>
        <v>0</v>
      </c>
      <c r="J38" s="170">
        <f>VLOOKUP($A38,'Race 7'!A$3:C$63,3,FALSE)</f>
        <v>0</v>
      </c>
      <c r="K38" s="168">
        <f>VLOOKUP($A38,'Race 8'!A$3:C$63,3,FALSE)</f>
        <v>0</v>
      </c>
      <c r="L38" s="170">
        <f>VLOOKUP($A38,'Race 9'!A$3:C$63,3,FALSE)</f>
        <v>0</v>
      </c>
      <c r="M38" s="168">
        <f>VLOOKUP($A38,'Race 10'!A$3:C$63,3,FALSE)</f>
        <v>0</v>
      </c>
      <c r="N38" s="89"/>
    </row>
    <row r="39" spans="1:14" ht="12.75">
      <c r="A39" s="72" t="s">
        <v>209</v>
      </c>
      <c r="B39" s="72" t="s">
        <v>163</v>
      </c>
      <c r="C39" s="84">
        <f t="shared" si="1"/>
        <v>274</v>
      </c>
      <c r="D39" s="168">
        <f>VLOOKUP($A39,'Race 1'!A$3:C$63,3,FALSE)</f>
        <v>274</v>
      </c>
      <c r="E39" s="168">
        <f>VLOOKUP($A39,'Race 2'!A$3:C$63,3,FALSE)</f>
        <v>0</v>
      </c>
      <c r="F39" s="168">
        <f>VLOOKUP($A39,'Race 3'!A$3:C$63,3,FALSE)</f>
        <v>0</v>
      </c>
      <c r="G39" s="170">
        <f>VLOOKUP($A39,'Race 4'!A$3:C$63,3,FALSE)</f>
        <v>0</v>
      </c>
      <c r="H39" s="168">
        <f>VLOOKUP($A39,'Race 5'!A$3:C$63,3,FALSE)</f>
        <v>0</v>
      </c>
      <c r="I39" s="168">
        <f>VLOOKUP($A39,'Race 6'!A$3:C$63,3,FALSE)</f>
        <v>0</v>
      </c>
      <c r="J39" s="170">
        <f>VLOOKUP($A39,'Race 7'!A$3:C$63,3,FALSE)</f>
        <v>0</v>
      </c>
      <c r="K39" s="168">
        <f>VLOOKUP($A39,'Race 8'!A$3:C$63,3,FALSE)</f>
        <v>0</v>
      </c>
      <c r="L39" s="170">
        <f>VLOOKUP($A39,'Race 9'!A$3:C$63,3,FALSE)</f>
        <v>0</v>
      </c>
      <c r="M39" s="170">
        <f>VLOOKUP($A39,'Race 10'!A$3:C$63,3,FALSE)</f>
        <v>0</v>
      </c>
      <c r="N39" s="89"/>
    </row>
    <row r="40" spans="1:14" ht="12.75">
      <c r="A40" s="72" t="s">
        <v>242</v>
      </c>
      <c r="B40" s="72" t="s">
        <v>13</v>
      </c>
      <c r="C40" s="84">
        <f t="shared" si="1"/>
        <v>272</v>
      </c>
      <c r="D40" s="168">
        <f>VLOOKUP($A40,'Race 1'!A$3:C$63,3,FALSE)</f>
        <v>272</v>
      </c>
      <c r="E40" s="168">
        <f>VLOOKUP($A40,'Race 2'!A$3:C$63,3,FALSE)</f>
        <v>0</v>
      </c>
      <c r="F40" s="168">
        <f>VLOOKUP($A40,'Race 3'!A$3:C$63,3,FALSE)</f>
        <v>0</v>
      </c>
      <c r="G40" s="168">
        <f>VLOOKUP($A40,'Race 4'!A$3:C$63,3,FALSE)</f>
        <v>0</v>
      </c>
      <c r="H40" s="170">
        <f>VLOOKUP($A40,'Race 5'!A$3:C$63,3,FALSE)</f>
        <v>0</v>
      </c>
      <c r="I40" s="170">
        <f>VLOOKUP($A40,'Race 6'!A$3:C$63,3,FALSE)</f>
        <v>0</v>
      </c>
      <c r="J40" s="168">
        <f>VLOOKUP($A40,'Race 7'!A$3:C$63,3,FALSE)</f>
        <v>0</v>
      </c>
      <c r="K40" s="168">
        <f>VLOOKUP($A40,'Race 8'!A$3:C$63,3,FALSE)</f>
        <v>0</v>
      </c>
      <c r="L40" s="170">
        <f>VLOOKUP($A40,'Race 9'!A$3:C$63,3,FALSE)</f>
        <v>0</v>
      </c>
      <c r="M40" s="170">
        <f>VLOOKUP($A40,'Race 10'!A$3:C$63,3,FALSE)</f>
        <v>0</v>
      </c>
      <c r="N40" s="89"/>
    </row>
    <row r="41" spans="1:14" ht="24">
      <c r="A41" s="72" t="s">
        <v>244</v>
      </c>
      <c r="B41" s="72" t="s">
        <v>6</v>
      </c>
      <c r="C41" s="84">
        <f t="shared" si="1"/>
        <v>272</v>
      </c>
      <c r="D41" s="168">
        <f>VLOOKUP($A41,'Race 1'!A$3:C$63,3,FALSE)</f>
        <v>272</v>
      </c>
      <c r="E41" s="168">
        <f>VLOOKUP($A41,'Race 2'!A$3:C$63,3,FALSE)</f>
        <v>0</v>
      </c>
      <c r="F41" s="168">
        <f>VLOOKUP($A41,'Race 3'!A$3:C$63,3,FALSE)</f>
        <v>0</v>
      </c>
      <c r="G41" s="170">
        <f>VLOOKUP($A41,'Race 4'!A$3:C$63,3,FALSE)</f>
        <v>0</v>
      </c>
      <c r="H41" s="168">
        <f>VLOOKUP($A41,'Race 5'!A$3:C$63,3,FALSE)</f>
        <v>0</v>
      </c>
      <c r="I41" s="170">
        <f>VLOOKUP($A41,'Race 6'!A$3:C$63,3,FALSE)</f>
        <v>0</v>
      </c>
      <c r="J41" s="170">
        <f>VLOOKUP($A41,'Race 7'!A$3:C$63,3,FALSE)</f>
        <v>0</v>
      </c>
      <c r="K41" s="168">
        <f>VLOOKUP($A41,'Race 8'!A$3:C$63,3,FALSE)</f>
        <v>0</v>
      </c>
      <c r="L41" s="168">
        <f>VLOOKUP($A41,'Race 9'!A$3:C$63,3,FALSE)</f>
        <v>0</v>
      </c>
      <c r="M41" s="170">
        <f>VLOOKUP($A41,'Race 10'!A$3:C$63,3,FALSE)</f>
        <v>0</v>
      </c>
      <c r="N41" s="89"/>
    </row>
    <row r="42" spans="1:14" ht="24">
      <c r="A42" s="72" t="s">
        <v>267</v>
      </c>
      <c r="B42" s="72" t="s">
        <v>201</v>
      </c>
      <c r="C42" s="84">
        <f t="shared" si="1"/>
        <v>333</v>
      </c>
      <c r="D42" s="168">
        <f>VLOOKUP($A42,'Race 1'!A$3:C$63,3,FALSE)</f>
        <v>333</v>
      </c>
      <c r="E42" s="168">
        <f>VLOOKUP($A42,'Race 2'!A$3:C$63,3,FALSE)</f>
        <v>0</v>
      </c>
      <c r="F42" s="168">
        <f>VLOOKUP($A42,'Race 3'!A$3:C$63,3,FALSE)</f>
        <v>0</v>
      </c>
      <c r="G42" s="170">
        <f>VLOOKUP($A42,'Race 4'!A$3:C$63,3,FALSE)</f>
        <v>0</v>
      </c>
      <c r="H42" s="168">
        <f>VLOOKUP($A42,'Race 5'!A$3:C$63,3,FALSE)</f>
        <v>0</v>
      </c>
      <c r="I42" s="170">
        <f>VLOOKUP($A42,'Race 6'!A$3:C$63,3,FALSE)</f>
        <v>0</v>
      </c>
      <c r="J42" s="168">
        <f>VLOOKUP($A42,'Race 7'!A$3:C$63,3,FALSE)</f>
        <v>0</v>
      </c>
      <c r="K42" s="168">
        <f>VLOOKUP($A42,'Race 8'!A$3:C$63,3,FALSE)</f>
        <v>0</v>
      </c>
      <c r="L42" s="168">
        <f>VLOOKUP($A42,'Race 9'!A$3:C$63,3,FALSE)</f>
        <v>0</v>
      </c>
      <c r="M42" s="170">
        <f>VLOOKUP($A42,'Race 10'!A$3:C$63,3,FALSE)</f>
        <v>0</v>
      </c>
      <c r="N42" s="89"/>
    </row>
    <row r="43" spans="1:14" ht="12.75">
      <c r="A43" s="72" t="s">
        <v>223</v>
      </c>
      <c r="B43" s="72" t="s">
        <v>115</v>
      </c>
      <c r="C43" s="84">
        <f t="shared" si="1"/>
        <v>270</v>
      </c>
      <c r="D43" s="168">
        <f>VLOOKUP($A43,'Race 1'!A$3:C$63,3,FALSE)</f>
        <v>270</v>
      </c>
      <c r="E43" s="168">
        <f>VLOOKUP($A43,'Race 2'!A$3:C$63,3,FALSE)</f>
        <v>0</v>
      </c>
      <c r="F43" s="168">
        <f>VLOOKUP($A43,'Race 3'!A$3:C$63,3,FALSE)</f>
        <v>0</v>
      </c>
      <c r="G43" s="168">
        <f>VLOOKUP($A43,'Race 4'!A$3:C$63,3,FALSE)</f>
        <v>0</v>
      </c>
      <c r="H43" s="168">
        <f>VLOOKUP($A43,'Race 5'!A$3:C$63,3,FALSE)</f>
        <v>0</v>
      </c>
      <c r="I43" s="170">
        <f>VLOOKUP($A43,'Race 6'!A$3:C$63,3,FALSE)</f>
        <v>0</v>
      </c>
      <c r="J43" s="168">
        <f>VLOOKUP($A43,'Race 7'!A$3:C$63,3,FALSE)</f>
        <v>0</v>
      </c>
      <c r="K43" s="168">
        <f>VLOOKUP($A43,'Race 8'!A$3:C$63,3,FALSE)</f>
        <v>0</v>
      </c>
      <c r="L43" s="170">
        <f>VLOOKUP($A43,'Race 9'!A$3:C$63,3,FALSE)</f>
        <v>0</v>
      </c>
      <c r="M43" s="170">
        <f>VLOOKUP($A43,'Race 10'!A$3:C$63,3,FALSE)</f>
        <v>0</v>
      </c>
      <c r="N43" s="89"/>
    </row>
    <row r="44" spans="1:14" ht="12.75">
      <c r="A44" s="72" t="s">
        <v>271</v>
      </c>
      <c r="B44" s="72" t="s">
        <v>118</v>
      </c>
      <c r="C44" s="84">
        <f t="shared" si="1"/>
        <v>268</v>
      </c>
      <c r="D44" s="168">
        <f>VLOOKUP($A44,'Race 1'!A$3:C$63,3,FALSE)</f>
        <v>268</v>
      </c>
      <c r="E44" s="168">
        <f>VLOOKUP($A44,'Race 2'!A$3:C$63,3,FALSE)</f>
        <v>0</v>
      </c>
      <c r="F44" s="168">
        <f>VLOOKUP($A44,'Race 3'!A$3:C$63,3,FALSE)</f>
        <v>0</v>
      </c>
      <c r="G44" s="168">
        <f>VLOOKUP($A44,'Race 4'!A$3:C$63,3,FALSE)</f>
        <v>0</v>
      </c>
      <c r="H44" s="168">
        <f>VLOOKUP($A44,'Race 5'!A$3:C$63,3,FALSE)</f>
        <v>0</v>
      </c>
      <c r="I44" s="170">
        <f>VLOOKUP($A44,'Race 6'!A$3:C$63,3,FALSE)</f>
        <v>0</v>
      </c>
      <c r="J44" s="170">
        <f>VLOOKUP($A44,'Race 7'!A$3:C$63,3,FALSE)</f>
        <v>0</v>
      </c>
      <c r="K44" s="168">
        <f>VLOOKUP($A44,'Race 8'!A$3:C$63,3,FALSE)</f>
        <v>0</v>
      </c>
      <c r="L44" s="170">
        <f>VLOOKUP($A44,'Race 9'!A$3:C$63,3,FALSE)</f>
        <v>0</v>
      </c>
      <c r="M44" s="168">
        <f>VLOOKUP($A44,'Race 10'!A$3:C$63,3,FALSE)</f>
        <v>0</v>
      </c>
      <c r="N44" s="89"/>
    </row>
    <row r="45" spans="1:14" ht="12.75">
      <c r="A45" s="72" t="s">
        <v>253</v>
      </c>
      <c r="B45" s="72" t="s">
        <v>93</v>
      </c>
      <c r="C45" s="84">
        <f t="shared" si="1"/>
        <v>265</v>
      </c>
      <c r="D45" s="168">
        <f>VLOOKUP($A45,'Race 1'!A$3:C$63,3,FALSE)</f>
        <v>265</v>
      </c>
      <c r="E45" s="168">
        <f>VLOOKUP($A45,'Race 2'!A$3:C$63,3,FALSE)</f>
        <v>0</v>
      </c>
      <c r="F45" s="168">
        <f>VLOOKUP($A45,'Race 3'!A$3:C$63,3,FALSE)</f>
        <v>0</v>
      </c>
      <c r="G45" s="170">
        <f>VLOOKUP($A45,'Race 4'!A$3:C$63,3,FALSE)</f>
        <v>0</v>
      </c>
      <c r="H45" s="170">
        <f>VLOOKUP($A45,'Race 5'!A$3:C$63,3,FALSE)</f>
        <v>0</v>
      </c>
      <c r="I45" s="168">
        <f>VLOOKUP($A45,'Race 6'!A$3:C$63,3,FALSE)</f>
        <v>0</v>
      </c>
      <c r="J45" s="170">
        <f>VLOOKUP($A45,'Race 7'!A$3:C$63,3,FALSE)</f>
        <v>0</v>
      </c>
      <c r="K45" s="168">
        <f>VLOOKUP($A45,'Race 8'!A$3:C$63,3,FALSE)</f>
        <v>0</v>
      </c>
      <c r="L45" s="170">
        <f>VLOOKUP($A45,'Race 9'!A$3:C$63,3,FALSE)</f>
        <v>0</v>
      </c>
      <c r="M45" s="168">
        <f>VLOOKUP($A45,'Race 10'!A$3:C$63,3,FALSE)</f>
        <v>0</v>
      </c>
      <c r="N45" s="89"/>
    </row>
    <row r="46" spans="1:14" ht="12.75">
      <c r="A46" s="72" t="s">
        <v>235</v>
      </c>
      <c r="B46" s="72" t="s">
        <v>10</v>
      </c>
      <c r="C46" s="84">
        <f t="shared" si="1"/>
        <v>323</v>
      </c>
      <c r="D46" s="168">
        <f>VLOOKUP($A46,'Race 1'!A$3:C$63,3,FALSE)</f>
        <v>323</v>
      </c>
      <c r="E46" s="168">
        <f>VLOOKUP($A46,'Race 2'!A$3:C$63,3,FALSE)</f>
        <v>0</v>
      </c>
      <c r="F46" s="168">
        <f>VLOOKUP($A46,'Race 3'!A$3:C$63,3,FALSE)</f>
        <v>0</v>
      </c>
      <c r="G46" s="170">
        <f>VLOOKUP($A46,'Race 4'!A$3:C$63,3,FALSE)</f>
        <v>0</v>
      </c>
      <c r="H46" s="170">
        <f>VLOOKUP($A46,'Race 5'!A$3:C$63,3,FALSE)</f>
        <v>0</v>
      </c>
      <c r="I46" s="170">
        <f>VLOOKUP($A46,'Race 6'!A$3:C$63,3,FALSE)</f>
        <v>0</v>
      </c>
      <c r="J46" s="170">
        <f>VLOOKUP($A46,'Race 7'!A$3:C$63,3,FALSE)</f>
        <v>0</v>
      </c>
      <c r="K46" s="168">
        <f>VLOOKUP($A46,'Race 8'!A$3:C$63,3,FALSE)</f>
        <v>0</v>
      </c>
      <c r="L46" s="170">
        <f>VLOOKUP($A46,'Race 9'!A$3:C$63,3,FALSE)</f>
        <v>0</v>
      </c>
      <c r="M46" s="170">
        <f>VLOOKUP($A46,'Race 10'!A$3:C$63,3,FALSE)</f>
        <v>0</v>
      </c>
      <c r="N46" s="89"/>
    </row>
    <row r="47" spans="1:14" ht="12.75">
      <c r="A47" s="72" t="s">
        <v>276</v>
      </c>
      <c r="B47" s="72" t="s">
        <v>137</v>
      </c>
      <c r="C47" s="84">
        <f t="shared" si="1"/>
        <v>257</v>
      </c>
      <c r="D47" s="168">
        <f>VLOOKUP($A47,'Race 1'!A$3:C$63,3,FALSE)</f>
        <v>257</v>
      </c>
      <c r="E47" s="168">
        <f>VLOOKUP($A47,'Race 2'!A$3:C$63,3,FALSE)</f>
        <v>0</v>
      </c>
      <c r="F47" s="168">
        <f>VLOOKUP($A47,'Race 3'!A$3:C$63,3,FALSE)</f>
        <v>0</v>
      </c>
      <c r="G47" s="168">
        <f>VLOOKUP($A47,'Race 4'!A$3:C$63,3,FALSE)</f>
        <v>0</v>
      </c>
      <c r="H47" s="168">
        <f>VLOOKUP($A47,'Race 5'!A$3:C$63,3,FALSE)</f>
        <v>0</v>
      </c>
      <c r="I47" s="168">
        <f>VLOOKUP($A47,'Race 6'!A$3:C$63,3,FALSE)</f>
        <v>0</v>
      </c>
      <c r="J47" s="168">
        <f>VLOOKUP($A47,'Race 7'!A$3:C$63,3,FALSE)</f>
        <v>0</v>
      </c>
      <c r="K47" s="168">
        <f>VLOOKUP($A47,'Race 8'!A$3:C$63,3,FALSE)</f>
        <v>0</v>
      </c>
      <c r="L47" s="170">
        <f>VLOOKUP($A47,'Race 9'!A$3:C$63,3,FALSE)</f>
        <v>0</v>
      </c>
      <c r="M47" s="170">
        <f>VLOOKUP($A47,'Race 10'!A$3:C$63,3,FALSE)</f>
        <v>0</v>
      </c>
      <c r="N47" s="89"/>
    </row>
    <row r="48" spans="1:14" ht="12.75">
      <c r="A48" s="72" t="s">
        <v>224</v>
      </c>
      <c r="B48" s="72" t="s">
        <v>68</v>
      </c>
      <c r="C48" s="84">
        <f t="shared" si="1"/>
        <v>244</v>
      </c>
      <c r="D48" s="168">
        <f>VLOOKUP($A48,'Race 1'!A$3:C$63,3,FALSE)</f>
        <v>244</v>
      </c>
      <c r="E48" s="168">
        <f>VLOOKUP($A48,'Race 2'!A$3:C$63,3,FALSE)</f>
        <v>0</v>
      </c>
      <c r="F48" s="168">
        <f>VLOOKUP($A48,'Race 3'!A$3:C$63,3,FALSE)</f>
        <v>0</v>
      </c>
      <c r="G48" s="170">
        <f>VLOOKUP($A48,'Race 4'!A$3:C$63,3,FALSE)</f>
        <v>0</v>
      </c>
      <c r="H48" s="170">
        <f>VLOOKUP($A48,'Race 5'!A$3:C$63,3,FALSE)</f>
        <v>0</v>
      </c>
      <c r="I48" s="168">
        <f>VLOOKUP($A48,'Race 6'!A$3:C$63,3,FALSE)</f>
        <v>0</v>
      </c>
      <c r="J48" s="170">
        <f>VLOOKUP($A48,'Race 7'!A$3:C$63,3,FALSE)</f>
        <v>0</v>
      </c>
      <c r="K48" s="168">
        <f>VLOOKUP($A48,'Race 8'!A$3:C$63,3,FALSE)</f>
        <v>0</v>
      </c>
      <c r="L48" s="170">
        <f>VLOOKUP($A48,'Race 9'!A$3:C$63,3,FALSE)</f>
        <v>0</v>
      </c>
      <c r="M48" s="170">
        <f>VLOOKUP($A48,'Race 10'!A$3:C$63,3,FALSE)</f>
        <v>0</v>
      </c>
      <c r="N48" s="89"/>
    </row>
    <row r="49" spans="1:14" ht="12.75">
      <c r="A49" s="72" t="s">
        <v>234</v>
      </c>
      <c r="B49" s="72" t="s">
        <v>86</v>
      </c>
      <c r="C49" s="84">
        <f t="shared" si="1"/>
        <v>244</v>
      </c>
      <c r="D49" s="168">
        <f>VLOOKUP($A49,'Race 1'!A$3:C$63,3,FALSE)</f>
        <v>244</v>
      </c>
      <c r="E49" s="168">
        <f>VLOOKUP($A49,'Race 2'!A$3:C$63,3,FALSE)</f>
        <v>0</v>
      </c>
      <c r="F49" s="168">
        <f>VLOOKUP($A49,'Race 3'!A$3:C$63,3,FALSE)</f>
        <v>0</v>
      </c>
      <c r="G49" s="170">
        <f>VLOOKUP($A49,'Race 4'!A$3:C$63,3,FALSE)</f>
        <v>0</v>
      </c>
      <c r="H49" s="170">
        <f>VLOOKUP($A49,'Race 5'!A$3:C$63,3,FALSE)</f>
        <v>0</v>
      </c>
      <c r="I49" s="170">
        <f>VLOOKUP($A49,'Race 6'!A$3:C$63,3,FALSE)</f>
        <v>0</v>
      </c>
      <c r="J49" s="170">
        <f>VLOOKUP($A49,'Race 7'!A$3:C$63,3,FALSE)</f>
        <v>0</v>
      </c>
      <c r="K49" s="168">
        <f>VLOOKUP($A49,'Race 8'!A$3:C$63,3,FALSE)</f>
        <v>0</v>
      </c>
      <c r="L49" s="168">
        <f>VLOOKUP($A49,'Race 9'!A$3:C$63,3,FALSE)</f>
        <v>0</v>
      </c>
      <c r="M49" s="170">
        <f>VLOOKUP($A49,'Race 10'!A$3:C$63,3,FALSE)</f>
        <v>0</v>
      </c>
      <c r="N49" s="89"/>
    </row>
    <row r="50" spans="1:14" ht="12.75">
      <c r="A50" s="72" t="s">
        <v>251</v>
      </c>
      <c r="B50" s="72" t="s">
        <v>204</v>
      </c>
      <c r="C50" s="84">
        <f t="shared" si="1"/>
        <v>306</v>
      </c>
      <c r="D50" s="168">
        <f>VLOOKUP($A50,'Race 1'!A$3:C$63,3,FALSE)</f>
        <v>306</v>
      </c>
      <c r="E50" s="168">
        <f>VLOOKUP($A50,'Race 2'!A$3:C$63,3,FALSE)</f>
        <v>0</v>
      </c>
      <c r="F50" s="168">
        <f>VLOOKUP($A50,'Race 3'!A$3:C$63,3,FALSE)</f>
        <v>0</v>
      </c>
      <c r="G50" s="168">
        <f>VLOOKUP($A50,'Race 4'!A$3:C$63,3,FALSE)</f>
        <v>0</v>
      </c>
      <c r="H50" s="168">
        <f>VLOOKUP($A50,'Race 5'!A$3:C$63,3,FALSE)</f>
        <v>0</v>
      </c>
      <c r="I50" s="170">
        <f>VLOOKUP($A50,'Race 6'!A$3:C$63,3,FALSE)</f>
        <v>0</v>
      </c>
      <c r="J50" s="168">
        <f>VLOOKUP($A50,'Race 7'!A$3:C$63,3,FALSE)</f>
        <v>0</v>
      </c>
      <c r="K50" s="168">
        <f>VLOOKUP($A50,'Race 8'!A$3:C$63,3,FALSE)</f>
        <v>0</v>
      </c>
      <c r="L50" s="170">
        <f>VLOOKUP($A50,'Race 9'!A$3:C$63,3,FALSE)</f>
        <v>0</v>
      </c>
      <c r="M50" s="170">
        <f>VLOOKUP($A50,'Race 10'!A$3:C$63,3,FALSE)</f>
        <v>0</v>
      </c>
      <c r="N50" s="89"/>
    </row>
    <row r="51" spans="1:14" ht="12.75">
      <c r="A51" s="74" t="s">
        <v>252</v>
      </c>
      <c r="B51" s="72" t="s">
        <v>93</v>
      </c>
      <c r="C51" s="84">
        <f t="shared" si="1"/>
        <v>302</v>
      </c>
      <c r="D51" s="168">
        <f>VLOOKUP($A51,'Race 1'!A$3:C$63,3,FALSE)</f>
        <v>302</v>
      </c>
      <c r="E51" s="168">
        <f>VLOOKUP($A51,'Race 2'!A$3:C$63,3,FALSE)</f>
        <v>0</v>
      </c>
      <c r="F51" s="168">
        <f>VLOOKUP($A51,'Race 3'!A$3:C$63,3,FALSE)</f>
        <v>0</v>
      </c>
      <c r="G51" s="170">
        <f>VLOOKUP($A51,'Race 4'!A$3:C$63,3,FALSE)</f>
        <v>0</v>
      </c>
      <c r="H51" s="170">
        <f>VLOOKUP($A51,'Race 5'!A$3:C$63,3,FALSE)</f>
        <v>0</v>
      </c>
      <c r="I51" s="170">
        <f>VLOOKUP($A51,'Race 6'!A$3:C$63,3,FALSE)</f>
        <v>0</v>
      </c>
      <c r="J51" s="170">
        <f>VLOOKUP($A51,'Race 7'!A$3:C$63,3,FALSE)</f>
        <v>0</v>
      </c>
      <c r="K51" s="168">
        <f>VLOOKUP($A51,'Race 8'!A$3:C$63,3,FALSE)</f>
        <v>0</v>
      </c>
      <c r="L51" s="170">
        <f>VLOOKUP($A51,'Race 9'!A$3:C$63,3,FALSE)</f>
        <v>0</v>
      </c>
      <c r="M51" s="170">
        <f>VLOOKUP($A51,'Race 10'!A$3:C$63,3,FALSE)</f>
        <v>0</v>
      </c>
      <c r="N51" s="89"/>
    </row>
    <row r="52" spans="1:14" ht="12.75">
      <c r="A52" s="72" t="s">
        <v>256</v>
      </c>
      <c r="B52" s="72" t="s">
        <v>218</v>
      </c>
      <c r="C52" s="84">
        <f t="shared" si="1"/>
        <v>233</v>
      </c>
      <c r="D52" s="168">
        <f>VLOOKUP($A52,'Race 1'!A$3:C$63,3,FALSE)</f>
        <v>233</v>
      </c>
      <c r="E52" s="168">
        <f>VLOOKUP($A52,'Race 2'!A$3:C$63,3,FALSE)</f>
        <v>0</v>
      </c>
      <c r="F52" s="168">
        <f>VLOOKUP($A52,'Race 3'!A$3:C$63,3,FALSE)</f>
        <v>0</v>
      </c>
      <c r="G52" s="170">
        <f>VLOOKUP($A52,'Race 4'!A$3:C$63,3,FALSE)</f>
        <v>0</v>
      </c>
      <c r="H52" s="170">
        <f>VLOOKUP($A52,'Race 5'!A$3:C$63,3,FALSE)</f>
        <v>0</v>
      </c>
      <c r="I52" s="170">
        <f>VLOOKUP($A52,'Race 6'!A$3:C$63,3,FALSE)</f>
        <v>0</v>
      </c>
      <c r="J52" s="170">
        <f>VLOOKUP($A52,'Race 7'!A$3:C$63,3,FALSE)</f>
        <v>0</v>
      </c>
      <c r="K52" s="168">
        <f>VLOOKUP($A52,'Race 8'!A$3:C$63,3,FALSE)</f>
        <v>0</v>
      </c>
      <c r="L52" s="170">
        <f>VLOOKUP($A52,'Race 9'!A$3:C$63,3,FALSE)</f>
        <v>0</v>
      </c>
      <c r="M52" s="170">
        <f>VLOOKUP($A52,'Race 10'!A$3:C$63,3,FALSE)</f>
        <v>0</v>
      </c>
      <c r="N52" s="89"/>
    </row>
    <row r="53" spans="1:14" ht="12.75">
      <c r="A53" s="72" t="s">
        <v>268</v>
      </c>
      <c r="B53" s="72" t="s">
        <v>84</v>
      </c>
      <c r="C53" s="84">
        <f t="shared" si="1"/>
        <v>231</v>
      </c>
      <c r="D53" s="168">
        <f>VLOOKUP($A53,'Race 1'!A$3:C$63,3,FALSE)</f>
        <v>231</v>
      </c>
      <c r="E53" s="168">
        <f>VLOOKUP($A53,'Race 2'!A$3:C$63,3,FALSE)</f>
        <v>0</v>
      </c>
      <c r="F53" s="168">
        <f>VLOOKUP($A53,'Race 3'!A$3:C$63,3,FALSE)</f>
        <v>0</v>
      </c>
      <c r="G53" s="170">
        <f>VLOOKUP($A53,'Race 4'!A$3:C$63,3,FALSE)</f>
        <v>0</v>
      </c>
      <c r="H53" s="168">
        <f>VLOOKUP($A53,'Race 5'!A$3:C$63,3,FALSE)</f>
        <v>0</v>
      </c>
      <c r="I53" s="170">
        <f>VLOOKUP($A53,'Race 6'!A$3:C$63,3,FALSE)</f>
        <v>0</v>
      </c>
      <c r="J53" s="170">
        <f>VLOOKUP($A53,'Race 7'!A$3:C$63,3,FALSE)</f>
        <v>0</v>
      </c>
      <c r="K53" s="168">
        <f>VLOOKUP($A53,'Race 8'!A$3:C$63,3,FALSE)</f>
        <v>0</v>
      </c>
      <c r="L53" s="170">
        <f>VLOOKUP($A53,'Race 9'!A$3:C$63,3,FALSE)</f>
        <v>0</v>
      </c>
      <c r="M53" s="170">
        <f>VLOOKUP($A53,'Race 10'!A$3:C$63,3,FALSE)</f>
        <v>0</v>
      </c>
      <c r="N53" s="89"/>
    </row>
    <row r="54" spans="1:14" ht="12.75">
      <c r="A54" s="72" t="s">
        <v>111</v>
      </c>
      <c r="B54" s="72" t="s">
        <v>52</v>
      </c>
      <c r="C54" s="84">
        <f t="shared" si="1"/>
        <v>230</v>
      </c>
      <c r="D54" s="85">
        <f>VLOOKUP($A54,'Race 1'!A$3:C$63,3,FALSE)</f>
        <v>230</v>
      </c>
      <c r="E54" s="85">
        <f>VLOOKUP($A54,'Race 2'!A$3:C$63,3,FALSE)</f>
        <v>0</v>
      </c>
      <c r="F54" s="85">
        <f>VLOOKUP($A54,'Race 3'!A$3:C$63,3,FALSE)</f>
        <v>0</v>
      </c>
      <c r="G54" s="88">
        <f>VLOOKUP($A54,'Race 4'!A$3:C$63,3,FALSE)</f>
        <v>0</v>
      </c>
      <c r="H54" s="85">
        <f>VLOOKUP($A54,'Race 5'!A$3:C$63,3,FALSE)</f>
        <v>0</v>
      </c>
      <c r="I54" s="88">
        <f>VLOOKUP($A54,'Race 6'!A$3:C$63,3,FALSE)</f>
        <v>0</v>
      </c>
      <c r="J54" s="88">
        <f>VLOOKUP($A54,'Race 7'!A$3:C$63,3,FALSE)</f>
        <v>0</v>
      </c>
      <c r="K54" s="85">
        <f>VLOOKUP($A54,'Race 8'!A$3:C$63,3,FALSE)</f>
        <v>0</v>
      </c>
      <c r="L54" s="88">
        <f>VLOOKUP($A54,'Race 9'!A$3:C$63,3,FALSE)</f>
        <v>0</v>
      </c>
      <c r="M54" s="88">
        <f>VLOOKUP($A54,'Race 10'!A$3:C$63,3,FALSE)</f>
        <v>0</v>
      </c>
      <c r="N54" s="89"/>
    </row>
    <row r="55" spans="1:14" ht="12.75">
      <c r="A55" s="72" t="s">
        <v>233</v>
      </c>
      <c r="B55" s="72" t="s">
        <v>86</v>
      </c>
      <c r="C55" s="84">
        <f t="shared" si="1"/>
        <v>228</v>
      </c>
      <c r="D55" s="85">
        <f>VLOOKUP($A55,'Race 1'!A$3:C$63,3,FALSE)</f>
        <v>228</v>
      </c>
      <c r="E55" s="85">
        <f>VLOOKUP($A55,'Race 2'!A$3:C$63,3,FALSE)</f>
        <v>0</v>
      </c>
      <c r="F55" s="85">
        <f>VLOOKUP($A55,'Race 3'!A$3:C$63,3,FALSE)</f>
        <v>0</v>
      </c>
      <c r="G55" s="88">
        <f>VLOOKUP($A55,'Race 4'!A$3:C$63,3,FALSE)</f>
        <v>0</v>
      </c>
      <c r="H55" s="88">
        <f>VLOOKUP($A55,'Race 5'!A$3:C$63,3,FALSE)</f>
        <v>0</v>
      </c>
      <c r="I55" s="88">
        <f>VLOOKUP($A55,'Race 6'!A$3:C$63,3,FALSE)</f>
        <v>0</v>
      </c>
      <c r="J55" s="88">
        <f>VLOOKUP($A55,'Race 7'!A$3:C$63,3,FALSE)</f>
        <v>0</v>
      </c>
      <c r="K55" s="85">
        <f>VLOOKUP($A55,'Race 8'!A$3:C$63,3,FALSE)</f>
        <v>0</v>
      </c>
      <c r="L55" s="88">
        <f>VLOOKUP($A55,'Race 9'!A$3:C$63,3,FALSE)</f>
        <v>0</v>
      </c>
      <c r="M55" s="88">
        <f>VLOOKUP($A55,'Race 10'!A$3:C$63,3,FALSE)</f>
        <v>0</v>
      </c>
      <c r="N55" s="89"/>
    </row>
    <row r="56" spans="1:14" ht="12.75">
      <c r="A56" s="72" t="s">
        <v>266</v>
      </c>
      <c r="B56" s="72" t="s">
        <v>120</v>
      </c>
      <c r="C56" s="84">
        <f t="shared" si="1"/>
        <v>224</v>
      </c>
      <c r="D56" s="85">
        <f>VLOOKUP($A56,'Race 1'!A$3:C$63,3,FALSE)</f>
        <v>224</v>
      </c>
      <c r="E56" s="85">
        <f>VLOOKUP($A56,'Race 2'!A$3:C$63,3,FALSE)</f>
        <v>0</v>
      </c>
      <c r="F56" s="85">
        <f>VLOOKUP($A56,'Race 3'!A$3:C$63,3,FALSE)</f>
        <v>0</v>
      </c>
      <c r="G56" s="88">
        <f>VLOOKUP($A56,'Race 4'!A$3:C$63,3,FALSE)</f>
        <v>0</v>
      </c>
      <c r="H56" s="88">
        <f>VLOOKUP($A56,'Race 5'!A$3:C$63,3,FALSE)</f>
        <v>0</v>
      </c>
      <c r="I56" s="88">
        <f>VLOOKUP($A56,'Race 6'!A$3:C$63,3,FALSE)</f>
        <v>0</v>
      </c>
      <c r="J56" s="88">
        <f>VLOOKUP($A56,'Race 7'!A$3:C$63,3,FALSE)</f>
        <v>0</v>
      </c>
      <c r="K56" s="85">
        <f>VLOOKUP($A56,'Race 8'!A$3:C$63,3,FALSE)</f>
        <v>0</v>
      </c>
      <c r="L56" s="88">
        <f>VLOOKUP($A56,'Race 9'!A$3:C$63,3,FALSE)</f>
        <v>0</v>
      </c>
      <c r="M56" s="88">
        <f>VLOOKUP($A56,'Race 10'!A$3:C$63,3,FALSE)</f>
        <v>0</v>
      </c>
      <c r="N56" s="89"/>
    </row>
    <row r="57" spans="1:14" ht="12.75">
      <c r="A57" s="72" t="s">
        <v>258</v>
      </c>
      <c r="B57" s="72" t="s">
        <v>121</v>
      </c>
      <c r="C57" s="84">
        <f t="shared" si="1"/>
        <v>221</v>
      </c>
      <c r="D57" s="85">
        <f>VLOOKUP($A57,'Race 1'!A$3:C$63,3,FALSE)</f>
        <v>221</v>
      </c>
      <c r="E57" s="85">
        <f>VLOOKUP($A57,'Race 2'!A$3:C$63,3,FALSE)</f>
        <v>0</v>
      </c>
      <c r="F57" s="85">
        <f>VLOOKUP($A57,'Race 3'!A$3:C$63,3,FALSE)</f>
        <v>0</v>
      </c>
      <c r="G57" s="88">
        <f>VLOOKUP($A57,'Race 4'!A$3:C$63,3,FALSE)</f>
        <v>0</v>
      </c>
      <c r="H57" s="88">
        <f>VLOOKUP($A57,'Race 5'!A$3:C$63,3,FALSE)</f>
        <v>0</v>
      </c>
      <c r="I57" s="88">
        <f>VLOOKUP($A57,'Race 6'!A$3:C$63,3,FALSE)</f>
        <v>0</v>
      </c>
      <c r="J57" s="88">
        <f>VLOOKUP($A57,'Race 7'!A$3:C$63,3,FALSE)</f>
        <v>0</v>
      </c>
      <c r="K57" s="85">
        <f>VLOOKUP($A57,'Race 8'!A$3:C$63,3,FALSE)</f>
        <v>0</v>
      </c>
      <c r="L57" s="88">
        <f>VLOOKUP($A57,'Race 9'!A$3:C$63,3,FALSE)</f>
        <v>0</v>
      </c>
      <c r="M57" s="88">
        <f>VLOOKUP($A57,'Race 10'!A$3:C$63,3,FALSE)</f>
        <v>0</v>
      </c>
      <c r="N57" s="89"/>
    </row>
    <row r="58" spans="1:14" ht="12.75">
      <c r="A58" s="72" t="s">
        <v>255</v>
      </c>
      <c r="B58" s="72" t="s">
        <v>218</v>
      </c>
      <c r="C58" s="84">
        <f t="shared" si="1"/>
        <v>276</v>
      </c>
      <c r="D58" s="85">
        <f>VLOOKUP($A58,'Race 1'!A$3:C$63,3,FALSE)</f>
        <v>276</v>
      </c>
      <c r="E58" s="85">
        <f>VLOOKUP($A58,'Race 2'!A$3:C$63,3,FALSE)</f>
        <v>0</v>
      </c>
      <c r="F58" s="85">
        <f>VLOOKUP($A58,'Race 3'!A$3:C$63,3,FALSE)</f>
        <v>0</v>
      </c>
      <c r="G58" s="88">
        <f>VLOOKUP($A58,'Race 4'!A$3:C$63,3,FALSE)</f>
        <v>0</v>
      </c>
      <c r="H58" s="88">
        <f>VLOOKUP($A58,'Race 5'!A$3:C$63,3,FALSE)</f>
        <v>0</v>
      </c>
      <c r="I58" s="88">
        <f>VLOOKUP($A58,'Race 6'!A$3:C$63,3,FALSE)</f>
        <v>0</v>
      </c>
      <c r="J58" s="88">
        <f>VLOOKUP($A58,'Race 7'!A$3:C$63,3,FALSE)</f>
        <v>0</v>
      </c>
      <c r="K58" s="85">
        <f>VLOOKUP($A58,'Race 8'!A$3:C$63,3,FALSE)</f>
        <v>0</v>
      </c>
      <c r="L58" s="88">
        <f>VLOOKUP($A58,'Race 9'!A$3:C$63,3,FALSE)</f>
        <v>0</v>
      </c>
      <c r="M58" s="88">
        <f>VLOOKUP($A58,'Race 10'!A$3:C$63,3,FALSE)</f>
        <v>0</v>
      </c>
      <c r="N58" s="89"/>
    </row>
    <row r="59" spans="1:14" ht="12.75">
      <c r="A59" s="72" t="s">
        <v>265</v>
      </c>
      <c r="B59" s="72" t="s">
        <v>120</v>
      </c>
      <c r="C59" s="84">
        <f t="shared" si="1"/>
        <v>265</v>
      </c>
      <c r="D59" s="85">
        <f>VLOOKUP($A59,'Race 1'!A$3:C$63,3,FALSE)</f>
        <v>265</v>
      </c>
      <c r="E59" s="85">
        <f>VLOOKUP($A59,'Race 2'!A$3:C$63,3,FALSE)</f>
        <v>0</v>
      </c>
      <c r="F59" s="85">
        <f>VLOOKUP($A59,'Race 3'!A$3:C$63,3,FALSE)</f>
        <v>0</v>
      </c>
      <c r="G59" s="85">
        <f>VLOOKUP($A59,'Race 4'!A$3:C$63,3,FALSE)</f>
        <v>0</v>
      </c>
      <c r="H59" s="88">
        <f>VLOOKUP($A59,'Race 5'!A$3:C$63,3,FALSE)</f>
        <v>0</v>
      </c>
      <c r="I59" s="88">
        <f>VLOOKUP($A59,'Race 6'!A$3:C$63,3,FALSE)</f>
        <v>0</v>
      </c>
      <c r="J59" s="88">
        <f>VLOOKUP($A59,'Race 7'!A$3:C$63,3,FALSE)</f>
        <v>0</v>
      </c>
      <c r="K59" s="85">
        <f>VLOOKUP($A59,'Race 8'!A$3:C$63,3,FALSE)</f>
        <v>0</v>
      </c>
      <c r="L59" s="88">
        <f>VLOOKUP($A59,'Race 9'!A$3:C$63,3,FALSE)</f>
        <v>0</v>
      </c>
      <c r="M59" s="88">
        <f>VLOOKUP($A59,'Race 10'!A$3:C$63,3,FALSE)</f>
        <v>0</v>
      </c>
      <c r="N59" s="89"/>
    </row>
    <row r="60" spans="1:14" ht="12.75">
      <c r="A60" s="72" t="s">
        <v>169</v>
      </c>
      <c r="B60" s="72" t="s">
        <v>14</v>
      </c>
      <c r="C60" s="84">
        <f t="shared" si="1"/>
        <v>241</v>
      </c>
      <c r="D60" s="85">
        <f>VLOOKUP($A60,'Race 1'!A$3:C$63,3,FALSE)</f>
        <v>241</v>
      </c>
      <c r="E60" s="85">
        <f>VLOOKUP($A60,'Race 2'!A$3:C$63,3,FALSE)</f>
        <v>0</v>
      </c>
      <c r="F60" s="85">
        <f>VLOOKUP($A60,'Race 3'!A$3:C$63,3,FALSE)</f>
        <v>0</v>
      </c>
      <c r="G60" s="88">
        <f>VLOOKUP($A60,'Race 4'!A$3:C$63,3,FALSE)</f>
        <v>0</v>
      </c>
      <c r="H60" s="88">
        <f>VLOOKUP($A60,'Race 5'!A$3:C$63,3,FALSE)</f>
        <v>0</v>
      </c>
      <c r="I60" s="88">
        <f>VLOOKUP($A60,'Race 6'!A$3:C$63,3,FALSE)</f>
        <v>0</v>
      </c>
      <c r="J60" s="85">
        <f>VLOOKUP($A60,'Race 7'!A$3:C$63,3,FALSE)</f>
        <v>0</v>
      </c>
      <c r="K60" s="85">
        <f>VLOOKUP($A60,'Race 8'!A$3:C$63,3,FALSE)</f>
        <v>0</v>
      </c>
      <c r="L60" s="88">
        <f>VLOOKUP($A60,'Race 9'!A$3:C$63,3,FALSE)</f>
        <v>0</v>
      </c>
      <c r="M60" s="88">
        <f>VLOOKUP($A60,'Race 10'!A$3:C$63,3,FALSE)</f>
        <v>0</v>
      </c>
      <c r="N60" s="89"/>
    </row>
    <row r="61" spans="1:14" ht="12.75">
      <c r="A61" s="72" t="s">
        <v>112</v>
      </c>
      <c r="B61" s="72" t="s">
        <v>52</v>
      </c>
      <c r="C61" s="84">
        <f t="shared" si="1"/>
        <v>139</v>
      </c>
      <c r="D61" s="85">
        <f>VLOOKUP($A61,'Race 1'!A$3:C$63,3,FALSE)</f>
        <v>139</v>
      </c>
      <c r="E61" s="85">
        <f>VLOOKUP($A61,'Race 2'!A$3:C$63,3,FALSE)</f>
        <v>0</v>
      </c>
      <c r="F61" s="85">
        <f>VLOOKUP($A61,'Race 3'!A$3:C$63,3,FALSE)</f>
        <v>0</v>
      </c>
      <c r="G61" s="88">
        <f>VLOOKUP($A61,'Race 4'!A$3:C$63,3,FALSE)</f>
        <v>0</v>
      </c>
      <c r="H61" s="88">
        <f>VLOOKUP($A61,'Race 5'!A$3:C$63,3,FALSE)</f>
        <v>0</v>
      </c>
      <c r="I61" s="88">
        <f>VLOOKUP($A61,'Race 6'!A$3:C$63,3,FALSE)</f>
        <v>0</v>
      </c>
      <c r="J61" s="88">
        <f>VLOOKUP($A61,'Race 7'!A$3:C$63,3,FALSE)</f>
        <v>0</v>
      </c>
      <c r="K61" s="85">
        <f>VLOOKUP($A61,'Race 8'!A$3:C$63,3,FALSE)</f>
        <v>0</v>
      </c>
      <c r="L61" s="88">
        <f>VLOOKUP($A61,'Race 9'!A$3:C$63,3,FALSE)</f>
        <v>0</v>
      </c>
      <c r="M61" s="88">
        <f>VLOOKUP($A61,'Race 10'!A$3:C$63,3,FALSE)</f>
        <v>0</v>
      </c>
      <c r="N61" s="89"/>
    </row>
    <row r="62" spans="1:14" ht="12.75">
      <c r="A62" s="79" t="s">
        <v>232</v>
      </c>
      <c r="B62" s="79" t="s">
        <v>86</v>
      </c>
      <c r="C62" s="84">
        <f t="shared" si="1"/>
        <v>165</v>
      </c>
      <c r="D62" s="85">
        <f>VLOOKUP($A62,'Race 1'!A$3:C$63,3,FALSE)</f>
        <v>165</v>
      </c>
      <c r="E62" s="85">
        <f>VLOOKUP($A62,'Race 2'!A$3:C$63,3,FALSE)</f>
        <v>0</v>
      </c>
      <c r="F62" s="85">
        <f>VLOOKUP($A62,'Race 3'!A$3:C$63,3,FALSE)</f>
        <v>0</v>
      </c>
      <c r="G62" s="88">
        <f>VLOOKUP($A62,'Race 4'!A$3:C$63,3,FALSE)</f>
        <v>0</v>
      </c>
      <c r="H62" s="88">
        <f>VLOOKUP($A62,'Race 5'!A$3:C$63,3,FALSE)</f>
        <v>0</v>
      </c>
      <c r="I62" s="85">
        <f>VLOOKUP($A62,'Race 6'!A$3:C$63,3,FALSE)</f>
        <v>0</v>
      </c>
      <c r="J62" s="88">
        <f>VLOOKUP($A62,'Race 7'!A$3:C$63,3,FALSE)</f>
        <v>0</v>
      </c>
      <c r="K62" s="85">
        <f>VLOOKUP($A62,'Race 8'!A$3:C$63,3,FALSE)</f>
        <v>0</v>
      </c>
      <c r="L62" s="88">
        <f>VLOOKUP($A62,'Race 9'!A$3:C$63,3,FALSE)</f>
        <v>0</v>
      </c>
      <c r="M62" s="88">
        <f>VLOOKUP($A62,'Race 10'!A$3:C$63,3,FALSE)</f>
        <v>0</v>
      </c>
      <c r="N62" s="89"/>
    </row>
    <row r="63" spans="1:14" ht="24">
      <c r="A63" s="72" t="s">
        <v>172</v>
      </c>
      <c r="B63" s="72" t="s">
        <v>148</v>
      </c>
      <c r="C63" s="84" t="e">
        <f t="shared" si="1"/>
        <v>#N/A</v>
      </c>
      <c r="D63" s="85" t="e">
        <f>VLOOKUP($A63,'Race 1'!A$3:C$63,3,FALSE)</f>
        <v>#N/A</v>
      </c>
      <c r="E63" s="85" t="e">
        <f>VLOOKUP($A63,'Race 2'!A$3:C$63,3,FALSE)</f>
        <v>#N/A</v>
      </c>
      <c r="F63" s="85" t="e">
        <f>VLOOKUP($A63,'Race 3'!A$3:C$63,3,FALSE)</f>
        <v>#N/A</v>
      </c>
      <c r="G63" s="88" t="e">
        <f>VLOOKUP($A63,'Race 4'!A$3:C$63,3,FALSE)</f>
        <v>#N/A</v>
      </c>
      <c r="H63" s="88" t="e">
        <f>VLOOKUP($A63,'Race 5'!A$3:C$63,3,FALSE)</f>
        <v>#N/A</v>
      </c>
      <c r="I63" s="88" t="e">
        <f>VLOOKUP($A63,'Race 6'!A$3:C$63,3,FALSE)</f>
        <v>#N/A</v>
      </c>
      <c r="J63" s="88" t="e">
        <f>VLOOKUP($A63,'Race 7'!A$3:C$63,3,FALSE)</f>
        <v>#N/A</v>
      </c>
      <c r="K63" s="85" t="e">
        <f>VLOOKUP($A63,'Race 8'!A$3:C$63,3,FALSE)</f>
        <v>#N/A</v>
      </c>
      <c r="L63" s="88" t="e">
        <f>VLOOKUP($A63,'Race 9'!A$3:C$63,3,FALSE)</f>
        <v>#N/A</v>
      </c>
      <c r="M63" s="88" t="e">
        <f>VLOOKUP($A63,'Race 10'!A$3:C$63,3,FALSE)</f>
        <v>#N/A</v>
      </c>
      <c r="N63" s="89"/>
    </row>
    <row r="64" spans="1:14" ht="12.75">
      <c r="A64" s="72" t="s">
        <v>174</v>
      </c>
      <c r="B64" s="72" t="s">
        <v>71</v>
      </c>
      <c r="C64" s="84" t="e">
        <f t="shared" si="1"/>
        <v>#N/A</v>
      </c>
      <c r="D64" s="85" t="e">
        <f>VLOOKUP($A64,'Race 1'!A$3:C$63,3,FALSE)</f>
        <v>#N/A</v>
      </c>
      <c r="E64" s="85" t="e">
        <f>VLOOKUP($A64,'Race 2'!A$3:C$63,3,FALSE)</f>
        <v>#N/A</v>
      </c>
      <c r="F64" s="85" t="e">
        <f>VLOOKUP($A64,'Race 3'!A$3:C$63,3,FALSE)</f>
        <v>#N/A</v>
      </c>
      <c r="G64" s="88" t="e">
        <f>VLOOKUP($A64,'Race 4'!A$3:C$63,3,FALSE)</f>
        <v>#N/A</v>
      </c>
      <c r="H64" s="88" t="e">
        <f>VLOOKUP($A64,'Race 5'!A$3:C$63,3,FALSE)</f>
        <v>#N/A</v>
      </c>
      <c r="I64" s="88" t="e">
        <f>VLOOKUP($A64,'Race 6'!A$3:C$63,3,FALSE)</f>
        <v>#N/A</v>
      </c>
      <c r="J64" s="88" t="e">
        <f>VLOOKUP($A64,'Race 7'!A$3:C$63,3,FALSE)</f>
        <v>#N/A</v>
      </c>
      <c r="K64" s="85" t="e">
        <f>VLOOKUP($A64,'Race 8'!A$3:C$63,3,FALSE)</f>
        <v>#N/A</v>
      </c>
      <c r="L64" s="88" t="e">
        <f>VLOOKUP($A64,'Race 9'!A$3:C$63,3,FALSE)</f>
        <v>#N/A</v>
      </c>
      <c r="M64" s="88" t="e">
        <f>VLOOKUP($A64,'Race 10'!A$3:C$63,3,FALSE)</f>
        <v>#N/A</v>
      </c>
      <c r="N64" s="89"/>
    </row>
    <row r="65" spans="1:14" ht="12.75">
      <c r="A65" s="72" t="s">
        <v>162</v>
      </c>
      <c r="B65" s="72" t="s">
        <v>86</v>
      </c>
      <c r="C65" s="84" t="e">
        <f t="shared" si="1"/>
        <v>#N/A</v>
      </c>
      <c r="D65" s="85" t="e">
        <f>VLOOKUP($A65,'Race 1'!A$3:C$63,3,FALSE)</f>
        <v>#N/A</v>
      </c>
      <c r="E65" s="85" t="e">
        <f>VLOOKUP($A65,'Race 2'!A$3:C$63,3,FALSE)</f>
        <v>#N/A</v>
      </c>
      <c r="F65" s="85" t="e">
        <f>VLOOKUP($A65,'Race 3'!A$3:C$63,3,FALSE)</f>
        <v>#N/A</v>
      </c>
      <c r="G65" s="88" t="e">
        <f>VLOOKUP($A65,'Race 4'!A$3:C$63,3,FALSE)</f>
        <v>#N/A</v>
      </c>
      <c r="H65" s="88" t="e">
        <f>VLOOKUP($A65,'Race 5'!A$3:C$63,3,FALSE)</f>
        <v>#N/A</v>
      </c>
      <c r="I65" s="88" t="e">
        <f>VLOOKUP($A65,'Race 6'!A$3:C$63,3,FALSE)</f>
        <v>#N/A</v>
      </c>
      <c r="J65" s="88" t="e">
        <f>VLOOKUP($A65,'Race 7'!A$3:C$63,3,FALSE)</f>
        <v>#N/A</v>
      </c>
      <c r="K65" s="85" t="e">
        <f>VLOOKUP($A65,'Race 8'!A$3:C$63,3,FALSE)</f>
        <v>#N/A</v>
      </c>
      <c r="L65" s="88" t="e">
        <f>VLOOKUP($A65,'Race 9'!A$3:C$63,3,FALSE)</f>
        <v>#N/A</v>
      </c>
      <c r="M65" s="88" t="e">
        <f>VLOOKUP($A65,'Race 10'!A$3:C$63,3,FALSE)</f>
        <v>#N/A</v>
      </c>
      <c r="N65" s="89"/>
    </row>
    <row r="66" spans="1:14" ht="12.75">
      <c r="A66" s="72" t="s">
        <v>166</v>
      </c>
      <c r="B66" s="72" t="s">
        <v>4</v>
      </c>
      <c r="C66" s="84" t="e">
        <f>SUM(D66:M66)</f>
        <v>#N/A</v>
      </c>
      <c r="D66" s="85" t="e">
        <f>VLOOKUP($A66,'Race 1'!A$3:C$63,3,FALSE)</f>
        <v>#N/A</v>
      </c>
      <c r="E66" s="85" t="e">
        <f>VLOOKUP($A66,'Race 2'!A$3:C$63,3,FALSE)</f>
        <v>#N/A</v>
      </c>
      <c r="F66" s="85" t="e">
        <f>VLOOKUP($A66,'Race 3'!A$3:C$63,3,FALSE)</f>
        <v>#N/A</v>
      </c>
      <c r="G66" s="88" t="e">
        <f>VLOOKUP($A66,'Race 4'!A$3:C$63,3,FALSE)</f>
        <v>#N/A</v>
      </c>
      <c r="H66" s="88" t="e">
        <f>VLOOKUP($A66,'Race 5'!A$3:C$63,3,FALSE)</f>
        <v>#N/A</v>
      </c>
      <c r="I66" s="88" t="e">
        <f>VLOOKUP($A66,'Race 6'!A$3:C$63,3,FALSE)</f>
        <v>#N/A</v>
      </c>
      <c r="J66" s="88" t="e">
        <f>VLOOKUP($A66,'Race 7'!A$3:C$63,3,FALSE)</f>
        <v>#N/A</v>
      </c>
      <c r="K66" s="85" t="e">
        <f>VLOOKUP($A66,'Race 8'!A$3:C$63,3,FALSE)</f>
        <v>#N/A</v>
      </c>
      <c r="L66" s="88" t="e">
        <f>VLOOKUP($A66,'Race 9'!A$3:C$63,3,FALSE)</f>
        <v>#N/A</v>
      </c>
      <c r="M66" s="88" t="e">
        <f>VLOOKUP($A66,'Race 10'!A$3:C$63,3,FALSE)</f>
        <v>#N/A</v>
      </c>
      <c r="N66" s="89"/>
    </row>
    <row r="67" spans="1:14" ht="12.75">
      <c r="A67" s="79" t="s">
        <v>168</v>
      </c>
      <c r="B67" s="79" t="s">
        <v>63</v>
      </c>
      <c r="C67" s="90" t="e">
        <f>SUM(D67:M67)</f>
        <v>#N/A</v>
      </c>
      <c r="D67" s="91" t="e">
        <f>VLOOKUP($A67,'Race 1'!A$3:C$63,3,FALSE)</f>
        <v>#N/A</v>
      </c>
      <c r="E67" s="91" t="e">
        <f>VLOOKUP($A67,'Race 2'!A$3:C$63,3,FALSE)</f>
        <v>#N/A</v>
      </c>
      <c r="F67" s="91" t="e">
        <f>VLOOKUP($A67,'Race 3'!A$3:C$63,3,FALSE)</f>
        <v>#N/A</v>
      </c>
      <c r="G67" s="92" t="e">
        <f>VLOOKUP($A67,'Race 4'!A$3:C$63,3,FALSE)</f>
        <v>#N/A</v>
      </c>
      <c r="H67" s="92" t="e">
        <f>VLOOKUP($A67,'Race 5'!A$3:C$63,3,FALSE)</f>
        <v>#N/A</v>
      </c>
      <c r="I67" s="92" t="e">
        <f>VLOOKUP($A67,'Race 6'!A$3:C$63,3,FALSE)</f>
        <v>#N/A</v>
      </c>
      <c r="J67" s="92" t="e">
        <f>VLOOKUP($A67,'Race 7'!A$3:C$63,3,FALSE)</f>
        <v>#N/A</v>
      </c>
      <c r="K67" s="91" t="e">
        <f>VLOOKUP($A67,'Race 8'!A$3:C$63,3,FALSE)</f>
        <v>#N/A</v>
      </c>
      <c r="L67" s="92" t="e">
        <f>VLOOKUP($A67,'Race 9'!A$3:C$63,3,FALSE)</f>
        <v>#N/A</v>
      </c>
      <c r="M67" s="92" t="e">
        <f>VLOOKUP($A67,'Race 10'!A$3:C$63,3,FALSE)</f>
        <v>#N/A</v>
      </c>
      <c r="N67" s="9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6.140625" style="39" customWidth="1"/>
    <col min="2" max="2" width="25.57421875" style="40" bestFit="1" customWidth="1"/>
    <col min="3" max="3" width="7.8515625" style="41" bestFit="1" customWidth="1"/>
    <col min="4" max="4" width="15.7109375" style="38" bestFit="1" customWidth="1"/>
    <col min="5" max="6" width="9.140625" style="38" customWidth="1"/>
    <col min="7" max="16384" width="9.140625" style="38" customWidth="1"/>
  </cols>
  <sheetData>
    <row r="1" spans="1:2" s="36" customFormat="1" ht="20.25" customHeight="1">
      <c r="A1" s="35" t="s">
        <v>282</v>
      </c>
      <c r="B1" s="35" t="s">
        <v>283</v>
      </c>
    </row>
    <row r="2" spans="1:3" s="37" customFormat="1" ht="15">
      <c r="A2" s="75" t="s">
        <v>23</v>
      </c>
      <c r="B2" s="75" t="s">
        <v>24</v>
      </c>
      <c r="C2" s="75" t="s">
        <v>40</v>
      </c>
    </row>
    <row r="3" spans="1:4" ht="12.75" customHeight="1">
      <c r="A3" s="76" t="s">
        <v>249</v>
      </c>
      <c r="B3" s="76" t="s">
        <v>202</v>
      </c>
      <c r="C3" s="77">
        <f>VLOOKUP(A3,Teams!B$2:I$306,8,FALSE)</f>
        <v>452</v>
      </c>
      <c r="D3" s="26"/>
    </row>
    <row r="4" spans="1:3" ht="14.25">
      <c r="A4" s="72" t="s">
        <v>246</v>
      </c>
      <c r="B4" s="72" t="s">
        <v>175</v>
      </c>
      <c r="C4" s="73">
        <f>VLOOKUP(A4,Teams!B$2:I$306,8,FALSE)</f>
        <v>423</v>
      </c>
    </row>
    <row r="5" spans="1:3" ht="14.25">
      <c r="A5" s="72" t="s">
        <v>257</v>
      </c>
      <c r="B5" s="72" t="s">
        <v>121</v>
      </c>
      <c r="C5" s="73">
        <f>VLOOKUP(A5,Teams!B$2:I$306,8,FALSE)</f>
        <v>421</v>
      </c>
    </row>
    <row r="6" spans="1:3" ht="14.25">
      <c r="A6" s="72" t="s">
        <v>269</v>
      </c>
      <c r="B6" s="72" t="s">
        <v>85</v>
      </c>
      <c r="C6" s="73">
        <f>VLOOKUP(A6,Teams!B$2:I$306,8,FALSE)</f>
        <v>403</v>
      </c>
    </row>
    <row r="7" spans="1:3" ht="14.25">
      <c r="A7" s="72" t="s">
        <v>250</v>
      </c>
      <c r="B7" s="72" t="s">
        <v>204</v>
      </c>
      <c r="C7" s="73">
        <f>VLOOKUP(A7,Teams!B$2:I$306,8,FALSE)</f>
        <v>396</v>
      </c>
    </row>
    <row r="8" spans="1:3" ht="12.75" customHeight="1">
      <c r="A8" s="72" t="s">
        <v>170</v>
      </c>
      <c r="B8" s="72" t="s">
        <v>140</v>
      </c>
      <c r="C8" s="73">
        <f>VLOOKUP(A8,Teams!B$2:I$306,8,FALSE)</f>
        <v>383</v>
      </c>
    </row>
    <row r="9" spans="1:3" ht="14.25">
      <c r="A9" s="72" t="s">
        <v>208</v>
      </c>
      <c r="B9" s="72" t="s">
        <v>163</v>
      </c>
      <c r="C9" s="73">
        <f>VLOOKUP(A9,Teams!B$2:I$306,8,FALSE)</f>
        <v>382</v>
      </c>
    </row>
    <row r="10" spans="1:3" ht="14.25">
      <c r="A10" s="74" t="s">
        <v>263</v>
      </c>
      <c r="B10" s="72" t="s">
        <v>8</v>
      </c>
      <c r="C10" s="73">
        <f>VLOOKUP(A10,Teams!B$2:I$306,8,FALSE)</f>
        <v>370</v>
      </c>
    </row>
    <row r="11" spans="1:3" ht="14.25">
      <c r="A11" s="72" t="s">
        <v>239</v>
      </c>
      <c r="B11" s="72" t="s">
        <v>12</v>
      </c>
      <c r="C11" s="73">
        <f>VLOOKUP(A11,Teams!B$2:I$306,8,FALSE)</f>
        <v>369</v>
      </c>
    </row>
    <row r="12" spans="1:3" ht="14.25">
      <c r="A12" s="72" t="s">
        <v>238</v>
      </c>
      <c r="B12" s="72" t="s">
        <v>12</v>
      </c>
      <c r="C12" s="73">
        <f>VLOOKUP(A12,Teams!B$2:I$306,8,FALSE)</f>
        <v>368</v>
      </c>
    </row>
    <row r="13" spans="1:3" ht="12.75" customHeight="1">
      <c r="A13" s="72" t="s">
        <v>254</v>
      </c>
      <c r="B13" s="72" t="s">
        <v>93</v>
      </c>
      <c r="C13" s="73">
        <f>VLOOKUP(A13,Teams!B$2:I$306,8,FALSE)</f>
        <v>364</v>
      </c>
    </row>
    <row r="14" spans="1:3" ht="14.25">
      <c r="A14" s="72" t="s">
        <v>260</v>
      </c>
      <c r="B14" s="72" t="s">
        <v>11</v>
      </c>
      <c r="C14" s="73">
        <f>VLOOKUP(A14,Teams!B$2:I$306,8,FALSE)</f>
        <v>360</v>
      </c>
    </row>
    <row r="15" spans="1:3" ht="14.25">
      <c r="A15" s="72" t="s">
        <v>247</v>
      </c>
      <c r="B15" s="72" t="s">
        <v>175</v>
      </c>
      <c r="C15" s="73">
        <f>VLOOKUP(A15,Teams!B$2:I$306,8,FALSE)</f>
        <v>359</v>
      </c>
    </row>
    <row r="16" spans="1:3" ht="14.25">
      <c r="A16" s="72" t="s">
        <v>277</v>
      </c>
      <c r="B16" s="72" t="s">
        <v>108</v>
      </c>
      <c r="C16" s="73">
        <f>VLOOKUP(A16,Teams!B$2:I$306,8,FALSE)</f>
        <v>359</v>
      </c>
    </row>
    <row r="17" spans="1:3" ht="14.25">
      <c r="A17" s="72" t="s">
        <v>264</v>
      </c>
      <c r="B17" s="72" t="s">
        <v>120</v>
      </c>
      <c r="C17" s="73">
        <f>VLOOKUP(A17,Teams!B$2:I$306,8,FALSE)</f>
        <v>357</v>
      </c>
    </row>
    <row r="18" spans="1:3" ht="12.75" customHeight="1">
      <c r="A18" s="72" t="s">
        <v>171</v>
      </c>
      <c r="B18" s="72" t="s">
        <v>140</v>
      </c>
      <c r="C18" s="73">
        <f>VLOOKUP(A18,Teams!B$2:I$306,8,FALSE)</f>
        <v>353</v>
      </c>
    </row>
    <row r="19" spans="1:3" ht="14.25">
      <c r="A19" s="72" t="s">
        <v>262</v>
      </c>
      <c r="B19" s="72" t="s">
        <v>8</v>
      </c>
      <c r="C19" s="73">
        <f>VLOOKUP(A19,Teams!B$2:I$306,8,FALSE)</f>
        <v>353</v>
      </c>
    </row>
    <row r="20" spans="1:3" ht="14.25">
      <c r="A20" s="72" t="s">
        <v>259</v>
      </c>
      <c r="B20" s="72" t="s">
        <v>14</v>
      </c>
      <c r="C20" s="73">
        <f>VLOOKUP(A20,Teams!B$2:I$306,8,FALSE)</f>
        <v>347</v>
      </c>
    </row>
    <row r="21" spans="1:3" ht="14.25">
      <c r="A21" s="78" t="s">
        <v>273</v>
      </c>
      <c r="B21" s="78" t="s">
        <v>140</v>
      </c>
      <c r="C21" s="73">
        <f>VLOOKUP(A21,Teams!B$2:I$306,8,FALSE)</f>
        <v>341</v>
      </c>
    </row>
    <row r="22" spans="1:3" ht="14.25">
      <c r="A22" s="74" t="s">
        <v>272</v>
      </c>
      <c r="B22" s="72" t="s">
        <v>200</v>
      </c>
      <c r="C22" s="73">
        <f>VLOOKUP(A22,Teams!B$2:I$306,8,FALSE)</f>
        <v>340</v>
      </c>
    </row>
    <row r="23" spans="1:3" ht="12.75" customHeight="1">
      <c r="A23" s="72" t="s">
        <v>225</v>
      </c>
      <c r="B23" s="72" t="s">
        <v>68</v>
      </c>
      <c r="C23" s="73">
        <f>VLOOKUP(A23,Teams!B$2:I$306,8,FALSE)</f>
        <v>336</v>
      </c>
    </row>
    <row r="24" spans="1:3" ht="14.25">
      <c r="A24" s="72" t="s">
        <v>243</v>
      </c>
      <c r="B24" s="72" t="s">
        <v>13</v>
      </c>
      <c r="C24" s="73">
        <f>VLOOKUP(A24,Teams!B$2:I$306,8,FALSE)</f>
        <v>333</v>
      </c>
    </row>
    <row r="25" spans="1:3" ht="14.25">
      <c r="A25" s="72" t="s">
        <v>267</v>
      </c>
      <c r="B25" s="72" t="s">
        <v>201</v>
      </c>
      <c r="C25" s="73">
        <f>VLOOKUP(A25,Teams!B$2:I$306,8,FALSE)</f>
        <v>333</v>
      </c>
    </row>
    <row r="26" spans="1:3" ht="14.25">
      <c r="A26" s="72" t="s">
        <v>245</v>
      </c>
      <c r="B26" s="72" t="s">
        <v>13</v>
      </c>
      <c r="C26" s="73">
        <f>VLOOKUP(A26,Teams!B$2:I$306,8,FALSE)</f>
        <v>329</v>
      </c>
    </row>
    <row r="27" spans="1:3" ht="14.25">
      <c r="A27" s="72" t="s">
        <v>69</v>
      </c>
      <c r="B27" s="72" t="s">
        <v>68</v>
      </c>
      <c r="C27" s="73">
        <f>VLOOKUP(A27,Teams!B$2:I$306,8,FALSE)</f>
        <v>328</v>
      </c>
    </row>
    <row r="28" spans="1:3" ht="12.75" customHeight="1">
      <c r="A28" s="72" t="s">
        <v>235</v>
      </c>
      <c r="B28" s="72" t="s">
        <v>10</v>
      </c>
      <c r="C28" s="73">
        <f>VLOOKUP(A28,Teams!B$2:I$306,8,FALSE)</f>
        <v>323</v>
      </c>
    </row>
    <row r="29" spans="1:3" ht="14.25">
      <c r="A29" s="72" t="s">
        <v>261</v>
      </c>
      <c r="B29" s="72" t="s">
        <v>11</v>
      </c>
      <c r="C29" s="73">
        <f>VLOOKUP(A29,Teams!B$2:I$306,8,FALSE)</f>
        <v>315</v>
      </c>
    </row>
    <row r="30" spans="1:3" ht="14.25">
      <c r="A30" s="78" t="s">
        <v>281</v>
      </c>
      <c r="B30" s="78" t="s">
        <v>280</v>
      </c>
      <c r="C30" s="73">
        <f>VLOOKUP(A30,Teams!B$2:I$306,8,FALSE)</f>
        <v>315</v>
      </c>
    </row>
    <row r="31" spans="1:3" ht="14.25">
      <c r="A31" s="72" t="s">
        <v>236</v>
      </c>
      <c r="B31" s="72" t="s">
        <v>10</v>
      </c>
      <c r="C31" s="73">
        <f>VLOOKUP(A31,Teams!B$2:I$306,8,FALSE)</f>
        <v>314</v>
      </c>
    </row>
    <row r="32" spans="1:3" ht="14.25">
      <c r="A32" s="72" t="s">
        <v>270</v>
      </c>
      <c r="B32" s="72" t="s">
        <v>118</v>
      </c>
      <c r="C32" s="73">
        <f>VLOOKUP(A32,Teams!B$2:I$306,8,FALSE)</f>
        <v>310</v>
      </c>
    </row>
    <row r="33" spans="1:3" ht="12.75" customHeight="1">
      <c r="A33" s="72" t="s">
        <v>251</v>
      </c>
      <c r="B33" s="72" t="s">
        <v>204</v>
      </c>
      <c r="C33" s="73">
        <f>VLOOKUP(A33,Teams!B$2:I$306,8,FALSE)</f>
        <v>306</v>
      </c>
    </row>
    <row r="34" spans="1:3" ht="14.25">
      <c r="A34" s="72" t="s">
        <v>278</v>
      </c>
      <c r="B34" s="72" t="s">
        <v>97</v>
      </c>
      <c r="C34" s="73">
        <f>VLOOKUP(A34,Teams!B$2:I$306,8,FALSE)</f>
        <v>305</v>
      </c>
    </row>
    <row r="35" spans="1:3" ht="14.25">
      <c r="A35" s="72" t="s">
        <v>237</v>
      </c>
      <c r="B35" s="72" t="s">
        <v>65</v>
      </c>
      <c r="C35" s="73">
        <f>VLOOKUP(A35,Teams!B$2:I$306,8,FALSE)</f>
        <v>305</v>
      </c>
    </row>
    <row r="36" spans="1:3" ht="14.25">
      <c r="A36" s="74" t="s">
        <v>252</v>
      </c>
      <c r="B36" s="72" t="s">
        <v>93</v>
      </c>
      <c r="C36" s="73">
        <f>VLOOKUP(A36,Teams!B$2:I$306,8,FALSE)</f>
        <v>302</v>
      </c>
    </row>
    <row r="37" spans="1:3" ht="14.25">
      <c r="A37" s="72" t="s">
        <v>279</v>
      </c>
      <c r="B37" s="72" t="s">
        <v>97</v>
      </c>
      <c r="C37" s="73">
        <f>VLOOKUP(A37,Teams!B$2:I$306,8,FALSE)</f>
        <v>300</v>
      </c>
    </row>
    <row r="38" spans="1:3" ht="14.25">
      <c r="A38" s="72" t="s">
        <v>231</v>
      </c>
      <c r="B38" s="72" t="s">
        <v>17</v>
      </c>
      <c r="C38" s="73">
        <f>VLOOKUP(A38,Teams!B$2:I$306,8,FALSE)</f>
        <v>296</v>
      </c>
    </row>
    <row r="39" spans="1:3" ht="14.25">
      <c r="A39" s="72" t="s">
        <v>240</v>
      </c>
      <c r="B39" s="72" t="s">
        <v>21</v>
      </c>
      <c r="C39" s="73">
        <f>VLOOKUP(A39,Teams!B$2:I$306,8,FALSE)</f>
        <v>295</v>
      </c>
    </row>
    <row r="40" spans="1:3" ht="14.25">
      <c r="A40" s="74" t="s">
        <v>275</v>
      </c>
      <c r="B40" s="72" t="s">
        <v>137</v>
      </c>
      <c r="C40" s="73">
        <f>VLOOKUP(A40,Teams!B$2:I$306,8,FALSE)</f>
        <v>295</v>
      </c>
    </row>
    <row r="41" spans="1:3" ht="14.25">
      <c r="A41" s="72" t="s">
        <v>113</v>
      </c>
      <c r="B41" s="72" t="s">
        <v>75</v>
      </c>
      <c r="C41" s="73">
        <f>VLOOKUP(A41,Teams!B$2:I$306,8,FALSE)</f>
        <v>281</v>
      </c>
    </row>
    <row r="42" spans="1:3" ht="14.25">
      <c r="A42" s="72" t="s">
        <v>284</v>
      </c>
      <c r="B42" s="72" t="s">
        <v>158</v>
      </c>
      <c r="C42" s="73">
        <f>VLOOKUP(A42,Teams!B$2:I$306,8,FALSE)</f>
        <v>280</v>
      </c>
    </row>
    <row r="43" spans="1:3" ht="14.25">
      <c r="A43" s="72" t="s">
        <v>255</v>
      </c>
      <c r="B43" s="72" t="s">
        <v>218</v>
      </c>
      <c r="C43" s="73">
        <f>VLOOKUP(A43,Teams!B$2:I$306,8,FALSE)</f>
        <v>276</v>
      </c>
    </row>
    <row r="44" spans="1:3" ht="14.25">
      <c r="A44" s="72" t="s">
        <v>241</v>
      </c>
      <c r="B44" s="72" t="s">
        <v>17</v>
      </c>
      <c r="C44" s="73">
        <f>VLOOKUP(A44,Teams!B$2:I$306,8,FALSE)</f>
        <v>275</v>
      </c>
    </row>
    <row r="45" spans="1:3" ht="14.25">
      <c r="A45" s="72" t="s">
        <v>209</v>
      </c>
      <c r="B45" s="72" t="s">
        <v>163</v>
      </c>
      <c r="C45" s="73">
        <f>VLOOKUP(A45,Teams!B$2:I$306,8,FALSE)</f>
        <v>274</v>
      </c>
    </row>
    <row r="46" spans="1:3" ht="14.25">
      <c r="A46" s="72" t="s">
        <v>242</v>
      </c>
      <c r="B46" s="72" t="s">
        <v>13</v>
      </c>
      <c r="C46" s="73">
        <f>VLOOKUP(A46,Teams!B$2:I$306,8,FALSE)</f>
        <v>272</v>
      </c>
    </row>
    <row r="47" spans="1:3" ht="14.25">
      <c r="A47" s="72" t="s">
        <v>244</v>
      </c>
      <c r="B47" s="72" t="s">
        <v>6</v>
      </c>
      <c r="C47" s="73">
        <f>VLOOKUP(A47,Teams!B$2:I$306,8,FALSE)</f>
        <v>272</v>
      </c>
    </row>
    <row r="48" spans="1:3" ht="14.25">
      <c r="A48" s="72" t="s">
        <v>223</v>
      </c>
      <c r="B48" s="72" t="s">
        <v>115</v>
      </c>
      <c r="C48" s="73">
        <f>VLOOKUP(A48,Teams!B$2:I$306,8,FALSE)</f>
        <v>270</v>
      </c>
    </row>
    <row r="49" spans="1:3" ht="14.25">
      <c r="A49" s="72" t="s">
        <v>271</v>
      </c>
      <c r="B49" s="72" t="s">
        <v>118</v>
      </c>
      <c r="C49" s="73">
        <f>VLOOKUP(A49,Teams!B$2:I$306,8,FALSE)</f>
        <v>268</v>
      </c>
    </row>
    <row r="50" spans="1:3" ht="14.25">
      <c r="A50" s="72" t="s">
        <v>253</v>
      </c>
      <c r="B50" s="72" t="s">
        <v>93</v>
      </c>
      <c r="C50" s="73">
        <f>VLOOKUP(A50,Teams!B$2:I$306,8,FALSE)</f>
        <v>265</v>
      </c>
    </row>
    <row r="51" spans="1:3" ht="14.25">
      <c r="A51" s="72" t="s">
        <v>265</v>
      </c>
      <c r="B51" s="72" t="s">
        <v>120</v>
      </c>
      <c r="C51" s="73">
        <f>VLOOKUP(A51,Teams!B$2:I$306,8,FALSE)</f>
        <v>265</v>
      </c>
    </row>
    <row r="52" spans="1:3" ht="14.25">
      <c r="A52" s="72" t="s">
        <v>276</v>
      </c>
      <c r="B52" s="72" t="s">
        <v>137</v>
      </c>
      <c r="C52" s="73">
        <f>VLOOKUP(A52,Teams!B$2:I$306,8,FALSE)</f>
        <v>257</v>
      </c>
    </row>
    <row r="53" spans="1:3" ht="14.25">
      <c r="A53" s="72" t="s">
        <v>224</v>
      </c>
      <c r="B53" s="72" t="s">
        <v>68</v>
      </c>
      <c r="C53" s="73">
        <f>VLOOKUP(A53,Teams!B$2:I$306,8,FALSE)</f>
        <v>244</v>
      </c>
    </row>
    <row r="54" spans="1:3" ht="14.25">
      <c r="A54" s="72" t="s">
        <v>234</v>
      </c>
      <c r="B54" s="72" t="s">
        <v>86</v>
      </c>
      <c r="C54" s="73">
        <f>VLOOKUP(A54,Teams!B$2:I$306,8,FALSE)</f>
        <v>244</v>
      </c>
    </row>
    <row r="55" spans="1:3" ht="14.25">
      <c r="A55" s="72" t="s">
        <v>169</v>
      </c>
      <c r="B55" s="72" t="s">
        <v>14</v>
      </c>
      <c r="C55" s="73">
        <f>VLOOKUP(A55,Teams!B$2:I$306,8,FALSE)</f>
        <v>241</v>
      </c>
    </row>
    <row r="56" spans="1:3" ht="14.25">
      <c r="A56" s="72" t="s">
        <v>256</v>
      </c>
      <c r="B56" s="72" t="s">
        <v>218</v>
      </c>
      <c r="C56" s="73">
        <f>VLOOKUP(A56,Teams!B$2:I$306,8,FALSE)</f>
        <v>233</v>
      </c>
    </row>
    <row r="57" spans="1:3" ht="14.25">
      <c r="A57" s="72" t="s">
        <v>268</v>
      </c>
      <c r="B57" s="72" t="s">
        <v>84</v>
      </c>
      <c r="C57" s="73">
        <f>VLOOKUP(A57,Teams!B$2:I$306,8,FALSE)</f>
        <v>231</v>
      </c>
    </row>
    <row r="58" spans="1:3" ht="14.25">
      <c r="A58" s="72" t="s">
        <v>111</v>
      </c>
      <c r="B58" s="72" t="s">
        <v>52</v>
      </c>
      <c r="C58" s="73">
        <f>VLOOKUP(A58,Teams!B$2:I$306,8,FALSE)</f>
        <v>230</v>
      </c>
    </row>
    <row r="59" spans="1:3" ht="14.25">
      <c r="A59" s="72" t="s">
        <v>233</v>
      </c>
      <c r="B59" s="72" t="s">
        <v>86</v>
      </c>
      <c r="C59" s="73">
        <f>VLOOKUP(A59,Teams!B$2:I$306,8,FALSE)</f>
        <v>228</v>
      </c>
    </row>
    <row r="60" spans="1:3" ht="14.25">
      <c r="A60" s="72" t="s">
        <v>266</v>
      </c>
      <c r="B60" s="72" t="s">
        <v>120</v>
      </c>
      <c r="C60" s="73">
        <f>VLOOKUP(A60,Teams!B$2:I$306,8,FALSE)</f>
        <v>224</v>
      </c>
    </row>
    <row r="61" spans="1:3" ht="14.25">
      <c r="A61" s="72" t="s">
        <v>258</v>
      </c>
      <c r="B61" s="72" t="s">
        <v>121</v>
      </c>
      <c r="C61" s="73">
        <f>VLOOKUP(A61,Teams!B$2:I$306,8,FALSE)</f>
        <v>221</v>
      </c>
    </row>
    <row r="62" spans="1:3" ht="14.25">
      <c r="A62" s="72" t="s">
        <v>232</v>
      </c>
      <c r="B62" s="72" t="s">
        <v>86</v>
      </c>
      <c r="C62" s="73">
        <f>VLOOKUP(A62,Teams!B$2:I$306,8,FALSE)</f>
        <v>165</v>
      </c>
    </row>
    <row r="63" spans="1:3" ht="14.25">
      <c r="A63" s="79" t="s">
        <v>112</v>
      </c>
      <c r="B63" s="79" t="s">
        <v>52</v>
      </c>
      <c r="C63" s="166">
        <f>VLOOKUP(A63,Teams!B$2:I$306,8,FALSE)</f>
        <v>139</v>
      </c>
    </row>
    <row r="64" ht="14.25">
      <c r="B64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5"/>
  <sheetViews>
    <sheetView showGridLines="0" zoomScalePageLayoutView="0" workbookViewId="0" topLeftCell="A1">
      <selection activeCell="A64" sqref="A64:IV70"/>
    </sheetView>
  </sheetViews>
  <sheetFormatPr defaultColWidth="44.57421875" defaultRowHeight="12.75"/>
  <cols>
    <col min="1" max="1" width="36.57421875" style="0" customWidth="1"/>
    <col min="2" max="2" width="20.7109375" style="3" customWidth="1"/>
    <col min="3" max="3" width="7.8515625" style="1" customWidth="1"/>
    <col min="4" max="4" width="10.57421875" style="0" bestFit="1" customWidth="1"/>
  </cols>
  <sheetData>
    <row r="1" spans="1:2" ht="24.75" customHeight="1">
      <c r="A1" s="11" t="s">
        <v>185</v>
      </c>
      <c r="B1" s="11" t="s">
        <v>186</v>
      </c>
    </row>
    <row r="2" spans="1:3" s="4" customFormat="1" ht="12.75">
      <c r="A2" s="30" t="s">
        <v>23</v>
      </c>
      <c r="B2" s="30" t="s">
        <v>24</v>
      </c>
      <c r="C2" s="30" t="s">
        <v>29</v>
      </c>
    </row>
    <row r="3" spans="1:3" ht="12.75">
      <c r="A3" s="76" t="s">
        <v>249</v>
      </c>
      <c r="B3" s="76" t="s">
        <v>202</v>
      </c>
      <c r="C3" s="80">
        <f>VLOOKUP(A3,Teams!B$2:K306,10,FALSE)</f>
        <v>0</v>
      </c>
    </row>
    <row r="4" spans="1:3" ht="12.75">
      <c r="A4" s="72" t="s">
        <v>246</v>
      </c>
      <c r="B4" s="72" t="s">
        <v>175</v>
      </c>
      <c r="C4" s="16">
        <f>VLOOKUP(A4,Teams!B$2:K306,10,FALSE)</f>
        <v>0</v>
      </c>
    </row>
    <row r="5" spans="1:3" ht="12.75">
      <c r="A5" s="72" t="s">
        <v>269</v>
      </c>
      <c r="B5" s="72" t="s">
        <v>85</v>
      </c>
      <c r="C5" s="16">
        <f>VLOOKUP(A5,Teams!B$2:K308,10,FALSE)</f>
        <v>0</v>
      </c>
    </row>
    <row r="6" spans="1:3" ht="12.75">
      <c r="A6" s="72" t="s">
        <v>170</v>
      </c>
      <c r="B6" s="72" t="s">
        <v>140</v>
      </c>
      <c r="C6" s="16">
        <f>VLOOKUP(A6,Teams!B$2:K307,10,FALSE)</f>
        <v>0</v>
      </c>
    </row>
    <row r="7" spans="1:3" ht="12.75">
      <c r="A7" s="72" t="s">
        <v>208</v>
      </c>
      <c r="B7" s="72" t="s">
        <v>163</v>
      </c>
      <c r="C7" s="16">
        <f>VLOOKUP(A7,Teams!B$2:K309,10,FALSE)</f>
        <v>0</v>
      </c>
    </row>
    <row r="8" spans="1:3" ht="12.75">
      <c r="A8" s="74" t="s">
        <v>263</v>
      </c>
      <c r="B8" s="72" t="s">
        <v>8</v>
      </c>
      <c r="C8" s="16">
        <f>VLOOKUP(A8,Teams!B$2:K310,10,FALSE)</f>
        <v>0</v>
      </c>
    </row>
    <row r="9" spans="1:3" ht="12.75">
      <c r="A9" s="72" t="s">
        <v>239</v>
      </c>
      <c r="B9" s="72" t="s">
        <v>12</v>
      </c>
      <c r="C9" s="16">
        <f>VLOOKUP(A9,Teams!B$2:K317,10,FALSE)</f>
        <v>0</v>
      </c>
    </row>
    <row r="10" spans="1:3" ht="12.75">
      <c r="A10" s="72" t="s">
        <v>238</v>
      </c>
      <c r="B10" s="72" t="s">
        <v>12</v>
      </c>
      <c r="C10" s="16">
        <f>VLOOKUP(A10,Teams!B$2:K311,10,FALSE)</f>
        <v>0</v>
      </c>
    </row>
    <row r="11" spans="1:3" ht="12.75">
      <c r="A11" s="72" t="s">
        <v>254</v>
      </c>
      <c r="B11" s="72" t="s">
        <v>93</v>
      </c>
      <c r="C11" s="16">
        <f>VLOOKUP(A11,Teams!B$2:K318,10,FALSE)</f>
        <v>0</v>
      </c>
    </row>
    <row r="12" spans="1:3" ht="12.75">
      <c r="A12" s="72" t="s">
        <v>260</v>
      </c>
      <c r="B12" s="72" t="s">
        <v>11</v>
      </c>
      <c r="C12" s="16">
        <f>VLOOKUP(A12,Teams!B$2:K312,10,FALSE)</f>
        <v>0</v>
      </c>
    </row>
    <row r="13" spans="1:3" ht="12.75">
      <c r="A13" s="72" t="s">
        <v>247</v>
      </c>
      <c r="B13" s="72" t="s">
        <v>175</v>
      </c>
      <c r="C13" s="16">
        <f>VLOOKUP(A13,Teams!B$2:K313,10,FALSE)</f>
        <v>0</v>
      </c>
    </row>
    <row r="14" spans="1:3" ht="12.75">
      <c r="A14" s="72" t="s">
        <v>277</v>
      </c>
      <c r="B14" s="72" t="s">
        <v>108</v>
      </c>
      <c r="C14" s="16">
        <f>VLOOKUP(A14,Teams!B$2:K314,10,FALSE)</f>
        <v>0</v>
      </c>
    </row>
    <row r="15" spans="1:3" ht="12.75">
      <c r="A15" s="72" t="s">
        <v>257</v>
      </c>
      <c r="B15" s="72" t="s">
        <v>121</v>
      </c>
      <c r="C15" s="16">
        <f>VLOOKUP(A15,Teams!B$2:K315,10,FALSE)</f>
        <v>0</v>
      </c>
    </row>
    <row r="16" spans="1:3" ht="12.75">
      <c r="A16" s="72" t="s">
        <v>264</v>
      </c>
      <c r="B16" s="72" t="s">
        <v>120</v>
      </c>
      <c r="C16" s="16">
        <f>VLOOKUP(A16,Teams!B$2:K316,10,FALSE)</f>
        <v>0</v>
      </c>
    </row>
    <row r="17" spans="1:3" ht="12.75">
      <c r="A17" s="72" t="s">
        <v>259</v>
      </c>
      <c r="B17" s="72" t="s">
        <v>14</v>
      </c>
      <c r="C17" s="16">
        <f>VLOOKUP(A17,Teams!B$2:K319,10,FALSE)</f>
        <v>0</v>
      </c>
    </row>
    <row r="18" spans="1:3" ht="12.75">
      <c r="A18" s="74" t="s">
        <v>272</v>
      </c>
      <c r="B18" s="72" t="s">
        <v>200</v>
      </c>
      <c r="C18" s="16">
        <f>VLOOKUP(A18,Teams!B$2:K321,10,FALSE)</f>
        <v>0</v>
      </c>
    </row>
    <row r="19" spans="1:3" ht="12.75">
      <c r="A19" s="72" t="s">
        <v>225</v>
      </c>
      <c r="B19" s="72" t="s">
        <v>68</v>
      </c>
      <c r="C19" s="16">
        <f>VLOOKUP(A19,Teams!B$2:K322,10,FALSE)</f>
        <v>0</v>
      </c>
    </row>
    <row r="20" spans="1:3" ht="12.75">
      <c r="A20" s="72" t="s">
        <v>250</v>
      </c>
      <c r="B20" s="72" t="s">
        <v>204</v>
      </c>
      <c r="C20" s="16">
        <f>VLOOKUP(A20,Teams!B$2:K320,10,FALSE)</f>
        <v>0</v>
      </c>
    </row>
    <row r="21" spans="1:3" ht="12.75">
      <c r="A21" s="72" t="s">
        <v>243</v>
      </c>
      <c r="B21" s="72" t="s">
        <v>13</v>
      </c>
      <c r="C21" s="16">
        <f>VLOOKUP(A21,Teams!B$2:K323,10,FALSE)</f>
        <v>0</v>
      </c>
    </row>
    <row r="22" spans="1:3" ht="12.75">
      <c r="A22" s="72" t="s">
        <v>245</v>
      </c>
      <c r="B22" s="72" t="s">
        <v>13</v>
      </c>
      <c r="C22" s="16">
        <f>VLOOKUP(A22,Teams!B$2:K324,10,FALSE)</f>
        <v>0</v>
      </c>
    </row>
    <row r="23" spans="1:3" ht="12.75">
      <c r="A23" s="72" t="s">
        <v>69</v>
      </c>
      <c r="B23" s="72" t="s">
        <v>68</v>
      </c>
      <c r="C23" s="16">
        <f>VLOOKUP(A23,Teams!B$2:K325,10,FALSE)</f>
        <v>0</v>
      </c>
    </row>
    <row r="24" spans="1:3" ht="12.75">
      <c r="A24" s="72" t="s">
        <v>261</v>
      </c>
      <c r="B24" s="72" t="s">
        <v>11</v>
      </c>
      <c r="C24" s="16">
        <f>VLOOKUP(A24,Teams!B$2:K326,10,FALSE)</f>
        <v>0</v>
      </c>
    </row>
    <row r="25" spans="1:3" ht="12.75">
      <c r="A25" s="78" t="s">
        <v>281</v>
      </c>
      <c r="B25" s="78" t="s">
        <v>280</v>
      </c>
      <c r="C25" s="16">
        <f>VLOOKUP(A25,Teams!B$2:K327,10,FALSE)</f>
        <v>0</v>
      </c>
    </row>
    <row r="26" spans="1:3" ht="12.75">
      <c r="A26" s="72" t="s">
        <v>236</v>
      </c>
      <c r="B26" s="72" t="s">
        <v>10</v>
      </c>
      <c r="C26" s="16">
        <f>VLOOKUP(A26,Teams!B$2:K328,10,FALSE)</f>
        <v>0</v>
      </c>
    </row>
    <row r="27" spans="1:3" ht="12.75">
      <c r="A27" s="72" t="s">
        <v>270</v>
      </c>
      <c r="B27" s="72" t="s">
        <v>118</v>
      </c>
      <c r="C27" s="16">
        <f>VLOOKUP(A27,Teams!B$2:K329,10,FALSE)</f>
        <v>0</v>
      </c>
    </row>
    <row r="28" spans="1:3" ht="12.75">
      <c r="A28" s="72" t="s">
        <v>278</v>
      </c>
      <c r="B28" s="72" t="s">
        <v>97</v>
      </c>
      <c r="C28" s="16">
        <f>VLOOKUP(A28,Teams!B$2:K330,10,FALSE)</f>
        <v>0</v>
      </c>
    </row>
    <row r="29" spans="1:3" ht="12.75">
      <c r="A29" s="72" t="s">
        <v>237</v>
      </c>
      <c r="B29" s="72" t="s">
        <v>65</v>
      </c>
      <c r="C29" s="16">
        <f>VLOOKUP(A29,Teams!B$2:K332,10,FALSE)</f>
        <v>0</v>
      </c>
    </row>
    <row r="30" spans="1:3" ht="12.75">
      <c r="A30" s="72" t="s">
        <v>279</v>
      </c>
      <c r="B30" s="72" t="s">
        <v>97</v>
      </c>
      <c r="C30" s="16">
        <f>VLOOKUP(A30,Teams!B$2:K331,10,FALSE)</f>
        <v>0</v>
      </c>
    </row>
    <row r="31" spans="1:3" ht="12.75">
      <c r="A31" s="72" t="s">
        <v>231</v>
      </c>
      <c r="B31" s="72" t="s">
        <v>17</v>
      </c>
      <c r="C31" s="16">
        <f>VLOOKUP(A31,Teams!B$2:K342,10,FALSE)</f>
        <v>0</v>
      </c>
    </row>
    <row r="32" spans="1:3" ht="12.75">
      <c r="A32" s="72" t="s">
        <v>240</v>
      </c>
      <c r="B32" s="72" t="s">
        <v>21</v>
      </c>
      <c r="C32" s="16">
        <f>VLOOKUP(A32,Teams!B$2:K333,10,FALSE)</f>
        <v>0</v>
      </c>
    </row>
    <row r="33" spans="1:3" ht="12.75">
      <c r="A33" s="74" t="s">
        <v>275</v>
      </c>
      <c r="B33" s="72" t="s">
        <v>137</v>
      </c>
      <c r="C33" s="16">
        <f>VLOOKUP(A33,Teams!B$2:K334,10,FALSE)</f>
        <v>0</v>
      </c>
    </row>
    <row r="34" spans="1:3" ht="12.75">
      <c r="A34" s="72" t="s">
        <v>171</v>
      </c>
      <c r="B34" s="72" t="s">
        <v>140</v>
      </c>
      <c r="C34" s="16">
        <f>VLOOKUP(A34,Teams!B$2:K335,10,FALSE)</f>
        <v>0</v>
      </c>
    </row>
    <row r="35" spans="1:3" ht="12.75">
      <c r="A35" s="72" t="s">
        <v>262</v>
      </c>
      <c r="B35" s="72" t="s">
        <v>8</v>
      </c>
      <c r="C35" s="16">
        <f>VLOOKUP(A35,Teams!B$2:K343,10,FALSE)</f>
        <v>0</v>
      </c>
    </row>
    <row r="36" spans="1:3" ht="12.75">
      <c r="A36" s="72" t="s">
        <v>113</v>
      </c>
      <c r="B36" s="72" t="s">
        <v>75</v>
      </c>
      <c r="C36" s="16">
        <f>VLOOKUP(A36,Teams!B$2:K336,10,FALSE)</f>
        <v>0</v>
      </c>
    </row>
    <row r="37" spans="1:3" ht="12.75">
      <c r="A37" s="72" t="s">
        <v>284</v>
      </c>
      <c r="B37" s="72" t="s">
        <v>158</v>
      </c>
      <c r="C37" s="16">
        <f>VLOOKUP(A37,Teams!B$2:K337,10,FALSE)</f>
        <v>0</v>
      </c>
    </row>
    <row r="38" spans="1:3" ht="12.75">
      <c r="A38" s="78" t="s">
        <v>273</v>
      </c>
      <c r="B38" s="78" t="s">
        <v>140</v>
      </c>
      <c r="C38" s="16">
        <f>VLOOKUP(A38,Teams!B$2:K338,10,FALSE)</f>
        <v>0</v>
      </c>
    </row>
    <row r="39" spans="1:3" ht="12.75">
      <c r="A39" s="72" t="s">
        <v>241</v>
      </c>
      <c r="B39" s="72" t="s">
        <v>17</v>
      </c>
      <c r="C39" s="16">
        <f>VLOOKUP(A39,Teams!B$2:K339,10,FALSE)</f>
        <v>0</v>
      </c>
    </row>
    <row r="40" spans="1:3" ht="12.75">
      <c r="A40" s="72" t="s">
        <v>209</v>
      </c>
      <c r="B40" s="72" t="s">
        <v>163</v>
      </c>
      <c r="C40" s="16">
        <f>VLOOKUP(A40,Teams!B$2:K347,10,FALSE)</f>
        <v>0</v>
      </c>
    </row>
    <row r="41" spans="1:3" ht="12.75">
      <c r="A41" s="72" t="s">
        <v>242</v>
      </c>
      <c r="B41" s="72" t="s">
        <v>13</v>
      </c>
      <c r="C41" s="16">
        <f>VLOOKUP(A41,Teams!B$2:K340,10,FALSE)</f>
        <v>0</v>
      </c>
    </row>
    <row r="42" spans="1:3" ht="12.75">
      <c r="A42" s="72" t="s">
        <v>244</v>
      </c>
      <c r="B42" s="72" t="s">
        <v>6</v>
      </c>
      <c r="C42" s="16">
        <f>VLOOKUP(A42,Teams!B$2:K341,10,FALSE)</f>
        <v>0</v>
      </c>
    </row>
    <row r="43" spans="1:3" ht="12.75">
      <c r="A43" s="72" t="s">
        <v>267</v>
      </c>
      <c r="B43" s="72" t="s">
        <v>201</v>
      </c>
      <c r="C43" s="16">
        <f>VLOOKUP(A43,Teams!B$2:K352,10,FALSE)</f>
        <v>0</v>
      </c>
    </row>
    <row r="44" spans="1:3" ht="12.75">
      <c r="A44" s="72" t="s">
        <v>223</v>
      </c>
      <c r="B44" s="72" t="s">
        <v>115</v>
      </c>
      <c r="C44" s="16">
        <f>VLOOKUP(A44,Teams!B$2:K344,10,FALSE)</f>
        <v>0</v>
      </c>
    </row>
    <row r="45" spans="1:3" ht="12.75">
      <c r="A45" s="72" t="s">
        <v>271</v>
      </c>
      <c r="B45" s="72" t="s">
        <v>118</v>
      </c>
      <c r="C45" s="16">
        <f>VLOOKUP(A45,Teams!B$2:K345,10,FALSE)</f>
        <v>0</v>
      </c>
    </row>
    <row r="46" spans="1:3" ht="12.75">
      <c r="A46" s="72" t="s">
        <v>253</v>
      </c>
      <c r="B46" s="72" t="s">
        <v>93</v>
      </c>
      <c r="C46" s="16">
        <f>VLOOKUP(A46,Teams!B$2:K346,10,FALSE)</f>
        <v>0</v>
      </c>
    </row>
    <row r="47" spans="1:3" ht="12.75">
      <c r="A47" s="72" t="s">
        <v>235</v>
      </c>
      <c r="B47" s="72" t="s">
        <v>10</v>
      </c>
      <c r="C47" s="16">
        <f>VLOOKUP(A47,Teams!B$2:K348,10,FALSE)</f>
        <v>0</v>
      </c>
    </row>
    <row r="48" spans="1:3" ht="12.75">
      <c r="A48" s="72" t="s">
        <v>276</v>
      </c>
      <c r="B48" s="72" t="s">
        <v>137</v>
      </c>
      <c r="C48" s="16">
        <f>VLOOKUP(A48,Teams!B$2:K365,10,FALSE)</f>
        <v>0</v>
      </c>
    </row>
    <row r="49" spans="1:3" ht="12.75">
      <c r="A49" s="72" t="s">
        <v>224</v>
      </c>
      <c r="B49" s="72" t="s">
        <v>68</v>
      </c>
      <c r="C49" s="16">
        <f>VLOOKUP(A49,Teams!B$2:K349,10,FALSE)</f>
        <v>0</v>
      </c>
    </row>
    <row r="50" spans="1:3" ht="12.75">
      <c r="A50" s="72" t="s">
        <v>234</v>
      </c>
      <c r="B50" s="72" t="s">
        <v>86</v>
      </c>
      <c r="C50" s="16">
        <f>VLOOKUP(A50,Teams!B$2:K350,10,FALSE)</f>
        <v>0</v>
      </c>
    </row>
    <row r="51" spans="1:3" ht="12.75">
      <c r="A51" s="72" t="s">
        <v>251</v>
      </c>
      <c r="B51" s="72" t="s">
        <v>204</v>
      </c>
      <c r="C51" s="16">
        <f>VLOOKUP(A51,Teams!B$2:K351,10,FALSE)</f>
        <v>0</v>
      </c>
    </row>
    <row r="52" spans="1:3" ht="12.75">
      <c r="A52" s="74" t="s">
        <v>252</v>
      </c>
      <c r="B52" s="72" t="s">
        <v>93</v>
      </c>
      <c r="C52" s="16">
        <f>VLOOKUP(A52,Teams!B$2:K356,10,FALSE)</f>
        <v>0</v>
      </c>
    </row>
    <row r="53" spans="1:3" ht="12.75">
      <c r="A53" s="72" t="s">
        <v>256</v>
      </c>
      <c r="B53" s="72" t="s">
        <v>218</v>
      </c>
      <c r="C53" s="16">
        <f>VLOOKUP(A53,Teams!B$2:K353,10,FALSE)</f>
        <v>0</v>
      </c>
    </row>
    <row r="54" spans="1:3" ht="12.75">
      <c r="A54" s="72" t="s">
        <v>268</v>
      </c>
      <c r="B54" s="72" t="s">
        <v>84</v>
      </c>
      <c r="C54" s="16">
        <f>VLOOKUP(A54,Teams!B$2:K354,10,FALSE)</f>
        <v>0</v>
      </c>
    </row>
    <row r="55" spans="1:3" ht="12.75">
      <c r="A55" s="72" t="s">
        <v>111</v>
      </c>
      <c r="B55" s="72" t="s">
        <v>52</v>
      </c>
      <c r="C55" s="16">
        <f>VLOOKUP(A55,Teams!B$2:K355,10,FALSE)</f>
        <v>0</v>
      </c>
    </row>
    <row r="56" spans="1:3" ht="12.75">
      <c r="A56" s="72" t="s">
        <v>233</v>
      </c>
      <c r="B56" s="72" t="s">
        <v>86</v>
      </c>
      <c r="C56" s="16">
        <f>VLOOKUP(A56,Teams!B$2:K357,10,FALSE)</f>
        <v>0</v>
      </c>
    </row>
    <row r="57" spans="1:3" ht="12.75">
      <c r="A57" s="72" t="s">
        <v>266</v>
      </c>
      <c r="B57" s="72" t="s">
        <v>120</v>
      </c>
      <c r="C57" s="16">
        <f>VLOOKUP(A57,Teams!B$2:K358,10,FALSE)</f>
        <v>0</v>
      </c>
    </row>
    <row r="58" spans="1:3" ht="12.75">
      <c r="A58" s="72" t="s">
        <v>258</v>
      </c>
      <c r="B58" s="72" t="s">
        <v>121</v>
      </c>
      <c r="C58" s="16">
        <f>VLOOKUP(A58,Teams!B$2:K359,10,FALSE)</f>
        <v>0</v>
      </c>
    </row>
    <row r="59" spans="1:3" ht="12.75">
      <c r="A59" s="72" t="s">
        <v>255</v>
      </c>
      <c r="B59" s="72" t="s">
        <v>218</v>
      </c>
      <c r="C59" s="16">
        <f>VLOOKUP(A59,Teams!B$2:K360,10,FALSE)</f>
        <v>0</v>
      </c>
    </row>
    <row r="60" spans="1:3" ht="12.75">
      <c r="A60" s="72" t="s">
        <v>265</v>
      </c>
      <c r="B60" s="72" t="s">
        <v>120</v>
      </c>
      <c r="C60" s="16">
        <f>VLOOKUP(A60,Teams!B$2:K361,10,FALSE)</f>
        <v>0</v>
      </c>
    </row>
    <row r="61" spans="1:3" ht="12.75">
      <c r="A61" s="72" t="s">
        <v>169</v>
      </c>
      <c r="B61" s="72" t="s">
        <v>14</v>
      </c>
      <c r="C61" s="16">
        <f>VLOOKUP(A61,Teams!B$2:K362,10,FALSE)</f>
        <v>0</v>
      </c>
    </row>
    <row r="62" spans="1:3" ht="12.75">
      <c r="A62" s="72" t="s">
        <v>112</v>
      </c>
      <c r="B62" s="72" t="s">
        <v>52</v>
      </c>
      <c r="C62" s="16">
        <f>VLOOKUP(A62,Teams!B$2:K363,10,FALSE)</f>
        <v>0</v>
      </c>
    </row>
    <row r="63" spans="1:3" ht="12.75">
      <c r="A63" s="79" t="s">
        <v>232</v>
      </c>
      <c r="B63" s="79" t="s">
        <v>86</v>
      </c>
      <c r="C63" s="16">
        <f>VLOOKUP(A63,Teams!B$2:K366,10,FALSE)</f>
        <v>0</v>
      </c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5"/>
      <c r="B67" s="6"/>
    </row>
    <row r="68" spans="1:2" ht="12.75">
      <c r="A68" s="5"/>
      <c r="B68" s="6"/>
    </row>
    <row r="69" spans="1:2" ht="12.75">
      <c r="A69" s="5"/>
      <c r="B69" s="6"/>
    </row>
    <row r="70" spans="1:2" ht="12.75">
      <c r="A70" s="5"/>
      <c r="B70" s="6"/>
    </row>
    <row r="71" spans="1:2" ht="12.75">
      <c r="A71" s="5"/>
      <c r="B71" s="6"/>
    </row>
    <row r="72" spans="1:2" ht="12.75">
      <c r="A72" s="5"/>
      <c r="B72" s="6"/>
    </row>
    <row r="73" spans="1:2" ht="12.75">
      <c r="A73" s="5"/>
      <c r="B73" s="6"/>
    </row>
    <row r="74" spans="1:2" ht="12.75">
      <c r="A74" s="5"/>
      <c r="B74" s="6"/>
    </row>
    <row r="75" spans="1:2" ht="12.75">
      <c r="A75" s="5"/>
      <c r="B75" s="6"/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2.75">
      <c r="A79" s="5"/>
      <c r="B79" s="6"/>
    </row>
    <row r="80" spans="1:2" ht="12.75">
      <c r="A80" s="5"/>
      <c r="B80" s="6"/>
    </row>
    <row r="81" spans="1:2" ht="12.75">
      <c r="A81" s="5"/>
      <c r="B81" s="6"/>
    </row>
    <row r="82" spans="1:2" ht="12.75">
      <c r="A82" s="5"/>
      <c r="B82" s="6"/>
    </row>
    <row r="83" spans="1:2" ht="12.75">
      <c r="A83" s="5"/>
      <c r="B83" s="6"/>
    </row>
    <row r="84" spans="1:2" ht="12.75">
      <c r="A84" s="5"/>
      <c r="B84" s="6"/>
    </row>
    <row r="85" spans="1:2" ht="12.75">
      <c r="A85" s="5"/>
      <c r="B85" s="6"/>
    </row>
    <row r="86" spans="1:2" ht="12.75">
      <c r="A86" s="5"/>
      <c r="B86" s="6"/>
    </row>
    <row r="87" spans="1:2" ht="12.75">
      <c r="A87" s="5"/>
      <c r="B87" s="6"/>
    </row>
    <row r="88" spans="1:2" ht="12.75">
      <c r="A88" s="5"/>
      <c r="B88" s="6"/>
    </row>
    <row r="89" spans="1:2" ht="12.75">
      <c r="A89" s="5"/>
      <c r="B89" s="6"/>
    </row>
    <row r="90" spans="1:2" ht="12.75">
      <c r="A90" s="5"/>
      <c r="B90" s="6"/>
    </row>
    <row r="91" spans="1:2" ht="12.75">
      <c r="A91" s="5"/>
      <c r="B91" s="6"/>
    </row>
    <row r="92" spans="1:2" ht="12.75">
      <c r="A92" s="5"/>
      <c r="B92" s="6"/>
    </row>
    <row r="93" spans="1:2" ht="12.75">
      <c r="A93" s="5"/>
      <c r="B93" s="6"/>
    </row>
    <row r="94" spans="1:2" ht="12.75">
      <c r="A94" s="5"/>
      <c r="B94" s="6"/>
    </row>
    <row r="95" spans="1:2" ht="12.75">
      <c r="A95" s="5"/>
      <c r="B95" s="6"/>
    </row>
    <row r="96" spans="1:2" ht="12.75">
      <c r="A96" s="5"/>
      <c r="B96" s="6"/>
    </row>
    <row r="97" spans="1:2" ht="12.75">
      <c r="A97" s="5"/>
      <c r="B97" s="6"/>
    </row>
    <row r="98" spans="1:2" ht="12.75">
      <c r="A98" s="5"/>
      <c r="B98" s="6"/>
    </row>
    <row r="99" spans="1:2" ht="12.75">
      <c r="A99" s="5"/>
      <c r="B99" s="6"/>
    </row>
    <row r="100" spans="1:2" ht="12.75">
      <c r="A100" s="5"/>
      <c r="B100" s="6"/>
    </row>
    <row r="101" spans="1:2" ht="12.75">
      <c r="A101" s="5"/>
      <c r="B101" s="6"/>
    </row>
    <row r="102" spans="1:2" ht="12.75">
      <c r="A102" s="5"/>
      <c r="B102" s="6"/>
    </row>
    <row r="103" spans="1:2" ht="12.75">
      <c r="A103" s="5"/>
      <c r="B103" s="6"/>
    </row>
    <row r="104" spans="1:2" ht="12.75">
      <c r="A104" s="5"/>
      <c r="B104" s="6"/>
    </row>
    <row r="105" spans="1:2" ht="12.75">
      <c r="A105" s="5"/>
      <c r="B105" s="6"/>
    </row>
    <row r="106" spans="1:2" ht="12.75">
      <c r="A106" s="5"/>
      <c r="B106" s="6"/>
    </row>
    <row r="107" spans="1:2" ht="12.75">
      <c r="A107" s="5"/>
      <c r="B107" s="6"/>
    </row>
    <row r="108" spans="1:2" ht="12.75">
      <c r="A108" s="5"/>
      <c r="B108" s="6"/>
    </row>
    <row r="109" spans="1:2" ht="12.75">
      <c r="A109" s="5"/>
      <c r="B109" s="6"/>
    </row>
    <row r="110" spans="1:2" ht="12.75">
      <c r="A110" s="5"/>
      <c r="B110" s="6"/>
    </row>
    <row r="111" spans="1:2" ht="12.75">
      <c r="A111" s="5"/>
      <c r="B111" s="6"/>
    </row>
    <row r="112" spans="1:2" ht="12.75">
      <c r="A112" s="5"/>
      <c r="B112" s="6"/>
    </row>
    <row r="113" spans="1:2" ht="12.75">
      <c r="A113" s="5"/>
      <c r="B113" s="6"/>
    </row>
    <row r="114" spans="1:2" ht="12.75">
      <c r="A114" s="5"/>
      <c r="B114" s="6"/>
    </row>
    <row r="115" spans="1:2" ht="12.75">
      <c r="A115" s="5"/>
      <c r="B115" s="6"/>
    </row>
    <row r="116" spans="1:2" ht="12.75">
      <c r="A116" s="5"/>
      <c r="B116" s="6"/>
    </row>
    <row r="117" spans="1:2" ht="12.75">
      <c r="A117" s="5"/>
      <c r="B117" s="6"/>
    </row>
    <row r="118" spans="1:2" ht="12.75">
      <c r="A118" s="5"/>
      <c r="B118" s="6"/>
    </row>
    <row r="119" spans="1:2" ht="12.75">
      <c r="A119" s="5"/>
      <c r="B119" s="6"/>
    </row>
    <row r="120" spans="1:2" ht="12.75">
      <c r="A120" s="5"/>
      <c r="B120" s="6"/>
    </row>
    <row r="121" spans="1:2" ht="12.75">
      <c r="A121" s="5"/>
      <c r="B121" s="6"/>
    </row>
    <row r="122" spans="1:2" ht="12.75">
      <c r="A122" s="5"/>
      <c r="B122" s="6"/>
    </row>
    <row r="123" spans="1:2" ht="12.75">
      <c r="A123" s="5"/>
      <c r="B123" s="6"/>
    </row>
    <row r="124" spans="1:2" ht="12.75">
      <c r="A124" s="5"/>
      <c r="B124" s="6"/>
    </row>
    <row r="125" spans="1:2" ht="12.75">
      <c r="A125" s="5"/>
      <c r="B125" s="6"/>
    </row>
    <row r="126" spans="1:2" ht="12.75">
      <c r="A126" s="5"/>
      <c r="B126" s="6"/>
    </row>
    <row r="127" spans="1:2" ht="12.75">
      <c r="A127" s="5"/>
      <c r="B127" s="6"/>
    </row>
    <row r="128" spans="1:2" ht="12.75">
      <c r="A128" s="5"/>
      <c r="B128" s="6"/>
    </row>
    <row r="129" spans="1:2" ht="12.75">
      <c r="A129" s="5"/>
      <c r="B129" s="6"/>
    </row>
    <row r="130" spans="1:2" ht="12.75">
      <c r="A130" s="5"/>
      <c r="B130" s="6"/>
    </row>
    <row r="131" spans="1:2" ht="12.75">
      <c r="A131" s="5"/>
      <c r="B131" s="6"/>
    </row>
    <row r="132" spans="1:2" ht="12.75">
      <c r="A132" s="5"/>
      <c r="B132" s="6"/>
    </row>
    <row r="133" spans="1:2" ht="12.75">
      <c r="A133" s="5"/>
      <c r="B133" s="6"/>
    </row>
    <row r="134" spans="1:2" ht="12.75">
      <c r="A134" s="5"/>
      <c r="B134" s="6"/>
    </row>
    <row r="135" spans="1:2" ht="12.75">
      <c r="A135" s="5"/>
      <c r="B135" s="6"/>
    </row>
    <row r="136" spans="1:2" ht="12.75">
      <c r="A136" s="5"/>
      <c r="B136" s="6"/>
    </row>
    <row r="137" spans="1:2" ht="12.75">
      <c r="A137" s="5"/>
      <c r="B137" s="6"/>
    </row>
    <row r="138" spans="1:2" ht="12.75">
      <c r="A138" s="5"/>
      <c r="B138" s="6"/>
    </row>
    <row r="139" spans="1:2" ht="12.75">
      <c r="A139" s="5"/>
      <c r="B139" s="6"/>
    </row>
    <row r="140" spans="1:2" ht="12.75">
      <c r="A140" s="5"/>
      <c r="B140" s="6"/>
    </row>
    <row r="141" spans="1:2" ht="12.75">
      <c r="A141" s="5"/>
      <c r="B141" s="6"/>
    </row>
    <row r="142" spans="1:2" ht="12.75">
      <c r="A142" s="5"/>
      <c r="B142" s="6"/>
    </row>
    <row r="143" spans="1:2" ht="12.75">
      <c r="A143" s="5"/>
      <c r="B143" s="6"/>
    </row>
    <row r="144" spans="1:2" ht="12.75">
      <c r="A144" s="5"/>
      <c r="B144" s="6"/>
    </row>
    <row r="145" spans="1:2" ht="12.75">
      <c r="A145" s="5"/>
      <c r="B145" s="6"/>
    </row>
    <row r="146" spans="1:2" ht="12.75">
      <c r="A146" s="5"/>
      <c r="B146" s="6"/>
    </row>
    <row r="147" spans="1:2" ht="12.75">
      <c r="A147" s="5"/>
      <c r="B147" s="6"/>
    </row>
    <row r="148" spans="1:2" ht="12.75">
      <c r="A148" s="5"/>
      <c r="B148" s="6"/>
    </row>
    <row r="149" spans="1:2" ht="12.75">
      <c r="A149" s="5"/>
      <c r="B149" s="6"/>
    </row>
    <row r="150" spans="1:2" ht="12.75">
      <c r="A150" s="5"/>
      <c r="B150" s="6"/>
    </row>
    <row r="151" spans="1:2" ht="12.75">
      <c r="A151" s="5"/>
      <c r="B151" s="6"/>
    </row>
    <row r="152" spans="1:2" ht="12.75">
      <c r="A152" s="5"/>
      <c r="B152" s="6"/>
    </row>
    <row r="153" spans="1:2" ht="12.75">
      <c r="A153" s="5"/>
      <c r="B153" s="6"/>
    </row>
    <row r="154" spans="1:2" ht="12.75">
      <c r="A154" s="5"/>
      <c r="B154" s="6"/>
    </row>
    <row r="155" spans="1:2" ht="12.75">
      <c r="A155" s="5"/>
      <c r="B155" s="6"/>
    </row>
    <row r="156" spans="1:2" ht="12.75">
      <c r="A156" s="5"/>
      <c r="B156" s="6"/>
    </row>
    <row r="157" spans="1:2" ht="12.75">
      <c r="A157" s="5"/>
      <c r="B157" s="6"/>
    </row>
    <row r="158" spans="1:2" ht="12.75">
      <c r="A158" s="5"/>
      <c r="B158" s="6"/>
    </row>
    <row r="159" spans="1:2" ht="12.75">
      <c r="A159" s="5"/>
      <c r="B159" s="6"/>
    </row>
    <row r="160" spans="1:2" ht="12.75">
      <c r="A160" s="5"/>
      <c r="B160" s="6"/>
    </row>
    <row r="161" spans="1:2" ht="12.75">
      <c r="A161" s="5"/>
      <c r="B161" s="6"/>
    </row>
    <row r="162" spans="1:2" ht="12.75">
      <c r="A162" s="5"/>
      <c r="B162" s="6"/>
    </row>
    <row r="163" spans="1:2" ht="12.75">
      <c r="A163" s="5"/>
      <c r="B163" s="6"/>
    </row>
    <row r="164" spans="1:2" ht="12.75">
      <c r="A164" s="5"/>
      <c r="B164" s="6"/>
    </row>
    <row r="165" spans="1:2" ht="12.75">
      <c r="A165" s="5"/>
      <c r="B165" s="6"/>
    </row>
    <row r="166" spans="1:2" ht="12.75">
      <c r="A166" s="5"/>
      <c r="B166" s="6"/>
    </row>
    <row r="167" spans="1:2" ht="12.75">
      <c r="A167" s="5"/>
      <c r="B167" s="6"/>
    </row>
    <row r="168" spans="1:2" ht="12.75">
      <c r="A168" s="5"/>
      <c r="B168" s="6"/>
    </row>
    <row r="169" spans="1:2" ht="12.75">
      <c r="A169" s="5"/>
      <c r="B169" s="6"/>
    </row>
    <row r="170" spans="1:2" ht="12.75">
      <c r="A170" s="5"/>
      <c r="B170" s="6"/>
    </row>
    <row r="171" spans="1:2" ht="12.75">
      <c r="A171" s="5"/>
      <c r="B171" s="6"/>
    </row>
    <row r="172" spans="1:2" ht="12.75">
      <c r="A172" s="5"/>
      <c r="B172" s="6"/>
    </row>
    <row r="173" spans="1:2" ht="12.75">
      <c r="A173" s="5"/>
      <c r="B173" s="6"/>
    </row>
    <row r="174" spans="1:2" ht="12.75">
      <c r="A174" s="5"/>
      <c r="B174" s="6"/>
    </row>
    <row r="175" spans="1:2" ht="12.75">
      <c r="A175" s="5"/>
      <c r="B175" s="6"/>
    </row>
    <row r="176" spans="1:2" ht="12.75">
      <c r="A176" s="5"/>
      <c r="B176" s="6"/>
    </row>
    <row r="177" spans="1:2" ht="12.75">
      <c r="A177" s="5"/>
      <c r="B177" s="6"/>
    </row>
    <row r="178" spans="1:2" ht="12.75">
      <c r="A178" s="5"/>
      <c r="B178" s="6"/>
    </row>
    <row r="179" spans="1:2" ht="12.75">
      <c r="A179" s="5"/>
      <c r="B179" s="6"/>
    </row>
    <row r="180" spans="1:2" ht="12.75">
      <c r="A180" s="5"/>
      <c r="B180" s="6"/>
    </row>
    <row r="181" spans="1:2" ht="12.75">
      <c r="A181" s="5"/>
      <c r="B181" s="6"/>
    </row>
    <row r="182" spans="1:2" ht="12.75">
      <c r="A182" s="5"/>
      <c r="B182" s="6"/>
    </row>
    <row r="183" spans="1:2" ht="12.75">
      <c r="A183" s="5"/>
      <c r="B183" s="6"/>
    </row>
    <row r="184" spans="1:2" ht="12.75">
      <c r="A184" s="5"/>
      <c r="B184" s="6"/>
    </row>
    <row r="185" spans="1:2" ht="12.75">
      <c r="A185" s="5"/>
      <c r="B185" s="6"/>
    </row>
    <row r="186" spans="1:2" ht="12.75">
      <c r="A186" s="5"/>
      <c r="B186" s="6"/>
    </row>
    <row r="187" spans="1:2" ht="12.75">
      <c r="A187" s="5"/>
      <c r="B187" s="6"/>
    </row>
    <row r="188" spans="1:2" ht="12.75">
      <c r="A188" s="5"/>
      <c r="B188" s="6"/>
    </row>
    <row r="189" spans="1:2" ht="12.75">
      <c r="A189" s="5"/>
      <c r="B189" s="6"/>
    </row>
    <row r="190" spans="1:2" ht="12.75">
      <c r="A190" s="5"/>
      <c r="B190" s="6"/>
    </row>
    <row r="191" spans="1:2" ht="12.75">
      <c r="A191" s="5"/>
      <c r="B191" s="6"/>
    </row>
    <row r="192" spans="1:2" ht="12.75">
      <c r="A192" s="5"/>
      <c r="B192" s="6"/>
    </row>
    <row r="193" spans="1:2" ht="12.75">
      <c r="A193" s="5"/>
      <c r="B193" s="6"/>
    </row>
    <row r="194" spans="1:2" ht="12.75">
      <c r="A194" s="5"/>
      <c r="B194" s="6"/>
    </row>
    <row r="195" spans="1:2" ht="12.75">
      <c r="A195" s="5"/>
      <c r="B195" s="6"/>
    </row>
    <row r="196" spans="1:2" ht="12.75">
      <c r="A196" s="5"/>
      <c r="B196" s="6"/>
    </row>
    <row r="197" spans="1:2" ht="12.75">
      <c r="A197" s="5"/>
      <c r="B197" s="6"/>
    </row>
    <row r="198" spans="1:2" ht="12.75">
      <c r="A198" s="5"/>
      <c r="B198" s="6"/>
    </row>
    <row r="199" spans="1:2" ht="12.75">
      <c r="A199" s="7"/>
      <c r="B199" s="6"/>
    </row>
    <row r="200" spans="1:2" ht="12.75">
      <c r="A200" s="8"/>
      <c r="B200" s="6"/>
    </row>
    <row r="201" spans="1:2" ht="12.75">
      <c r="A201" s="8"/>
      <c r="B201" s="6"/>
    </row>
    <row r="202" spans="1:2" ht="12.75">
      <c r="A202" s="8"/>
      <c r="B202" s="6"/>
    </row>
    <row r="203" spans="1:2" ht="12.75">
      <c r="A203" s="8"/>
      <c r="B203" s="6"/>
    </row>
    <row r="204" spans="1:2" ht="12.75">
      <c r="A204" s="8"/>
      <c r="B204" s="6"/>
    </row>
    <row r="205" spans="1:2" ht="12.75">
      <c r="A205" s="8"/>
      <c r="B205" s="6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  <row r="216" spans="1:2" ht="12.75">
      <c r="A216" s="9"/>
      <c r="B216" s="10"/>
    </row>
    <row r="217" spans="1:2" ht="12.75">
      <c r="A217" s="9"/>
      <c r="B217" s="10"/>
    </row>
    <row r="218" spans="1:2" ht="12.75">
      <c r="A218" s="9"/>
      <c r="B218" s="10"/>
    </row>
    <row r="219" spans="1:2" ht="12.75">
      <c r="A219" s="9"/>
      <c r="B219" s="10"/>
    </row>
    <row r="220" spans="1:2" ht="12.75">
      <c r="A220" s="9"/>
      <c r="B220" s="10"/>
    </row>
    <row r="221" spans="1:2" ht="12.75">
      <c r="A221" s="9"/>
      <c r="B221" s="10"/>
    </row>
    <row r="222" spans="1:2" ht="12.75">
      <c r="A222" s="9"/>
      <c r="B222" s="10"/>
    </row>
    <row r="223" spans="1:2" ht="12.75">
      <c r="A223" s="9"/>
      <c r="B223" s="10"/>
    </row>
    <row r="224" spans="1:2" ht="12.75">
      <c r="A224" s="9"/>
      <c r="B224" s="10"/>
    </row>
    <row r="225" spans="1:2" ht="12.75">
      <c r="A225" s="9"/>
      <c r="B225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4"/>
  <sheetViews>
    <sheetView showGridLines="0" zoomScalePageLayoutView="0" workbookViewId="0" topLeftCell="A55">
      <selection activeCell="A64" sqref="A64:IV69"/>
    </sheetView>
  </sheetViews>
  <sheetFormatPr defaultColWidth="44.57421875" defaultRowHeight="12.75"/>
  <cols>
    <col min="1" max="1" width="40.7109375" style="0" customWidth="1"/>
    <col min="2" max="2" width="25.7109375" style="3" customWidth="1"/>
    <col min="3" max="3" width="7.8515625" style="1" customWidth="1"/>
    <col min="4" max="4" width="11.140625" style="0" customWidth="1"/>
  </cols>
  <sheetData>
    <row r="1" spans="1:2" ht="19.5" customHeight="1">
      <c r="A1" s="11" t="s">
        <v>189</v>
      </c>
      <c r="B1" s="11" t="s">
        <v>134</v>
      </c>
    </row>
    <row r="2" spans="1:3" s="4" customFormat="1" ht="12.75">
      <c r="A2" s="12" t="s">
        <v>23</v>
      </c>
      <c r="B2" s="12" t="s">
        <v>24</v>
      </c>
      <c r="C2" s="30" t="s">
        <v>30</v>
      </c>
    </row>
    <row r="3" spans="1:3" ht="12.75">
      <c r="A3" s="76" t="s">
        <v>249</v>
      </c>
      <c r="B3" s="76" t="s">
        <v>202</v>
      </c>
      <c r="C3" s="43">
        <f>VLOOKUP(A3,Teams!B$2:M$306,12,FALSE)</f>
        <v>0</v>
      </c>
    </row>
    <row r="4" spans="1:3" ht="12.75">
      <c r="A4" s="72" t="s">
        <v>246</v>
      </c>
      <c r="B4" s="72" t="s">
        <v>175</v>
      </c>
      <c r="C4" s="42">
        <f>VLOOKUP(A4,Teams!B$2:M$306,12,FALSE)</f>
        <v>0</v>
      </c>
    </row>
    <row r="5" spans="1:3" ht="12.75">
      <c r="A5" s="72" t="s">
        <v>269</v>
      </c>
      <c r="B5" s="72" t="s">
        <v>85</v>
      </c>
      <c r="C5" s="42">
        <f>VLOOKUP(A5,Teams!B$2:M$306,12,FALSE)</f>
        <v>0</v>
      </c>
    </row>
    <row r="6" spans="1:3" ht="12.75">
      <c r="A6" s="72" t="s">
        <v>170</v>
      </c>
      <c r="B6" s="72" t="s">
        <v>140</v>
      </c>
      <c r="C6" s="42">
        <f>VLOOKUP(A6,Teams!B$2:M$306,12,FALSE)</f>
        <v>0</v>
      </c>
    </row>
    <row r="7" spans="1:3" ht="12.75">
      <c r="A7" s="72" t="s">
        <v>208</v>
      </c>
      <c r="B7" s="72" t="s">
        <v>163</v>
      </c>
      <c r="C7" s="42">
        <f>VLOOKUP(A7,Teams!B$2:M$306,12,FALSE)</f>
        <v>0</v>
      </c>
    </row>
    <row r="8" spans="1:3" ht="12.75">
      <c r="A8" s="74" t="s">
        <v>263</v>
      </c>
      <c r="B8" s="72" t="s">
        <v>8</v>
      </c>
      <c r="C8" s="42">
        <f>VLOOKUP(A8,Teams!B$2:M$306,12,FALSE)</f>
        <v>0</v>
      </c>
    </row>
    <row r="9" spans="1:3" ht="12.75">
      <c r="A9" s="72" t="s">
        <v>239</v>
      </c>
      <c r="B9" s="72" t="s">
        <v>12</v>
      </c>
      <c r="C9" s="42">
        <f>VLOOKUP(A9,Teams!B$2:M$306,12,FALSE)</f>
        <v>0</v>
      </c>
    </row>
    <row r="10" spans="1:3" ht="12.75">
      <c r="A10" s="72" t="s">
        <v>238</v>
      </c>
      <c r="B10" s="72" t="s">
        <v>12</v>
      </c>
      <c r="C10" s="42">
        <f>VLOOKUP(A10,Teams!B$2:M$306,12,FALSE)</f>
        <v>0</v>
      </c>
    </row>
    <row r="11" spans="1:3" ht="12.75">
      <c r="A11" s="72" t="s">
        <v>254</v>
      </c>
      <c r="B11" s="72" t="s">
        <v>93</v>
      </c>
      <c r="C11" s="42">
        <f>VLOOKUP(A11,Teams!B$2:M$306,12,FALSE)</f>
        <v>0</v>
      </c>
    </row>
    <row r="12" spans="1:3" ht="12.75">
      <c r="A12" s="72" t="s">
        <v>260</v>
      </c>
      <c r="B12" s="72" t="s">
        <v>11</v>
      </c>
      <c r="C12" s="42">
        <f>VLOOKUP(A12,Teams!B$2:M$306,12,FALSE)</f>
        <v>0</v>
      </c>
    </row>
    <row r="13" spans="1:3" ht="12.75">
      <c r="A13" s="72" t="s">
        <v>247</v>
      </c>
      <c r="B13" s="72" t="s">
        <v>175</v>
      </c>
      <c r="C13" s="42">
        <f>VLOOKUP(A13,Teams!B$2:M$306,12,FALSE)</f>
        <v>0</v>
      </c>
    </row>
    <row r="14" spans="1:3" ht="12.75">
      <c r="A14" s="72" t="s">
        <v>277</v>
      </c>
      <c r="B14" s="72" t="s">
        <v>108</v>
      </c>
      <c r="C14" s="42">
        <f>VLOOKUP(A14,Teams!B$2:M$306,12,FALSE)</f>
        <v>0</v>
      </c>
    </row>
    <row r="15" spans="1:3" ht="12.75">
      <c r="A15" s="72" t="s">
        <v>257</v>
      </c>
      <c r="B15" s="72" t="s">
        <v>121</v>
      </c>
      <c r="C15" s="42">
        <f>VLOOKUP(A15,Teams!B$2:M$306,12,FALSE)</f>
        <v>0</v>
      </c>
    </row>
    <row r="16" spans="1:3" ht="12.75">
      <c r="A16" s="72" t="s">
        <v>264</v>
      </c>
      <c r="B16" s="72" t="s">
        <v>120</v>
      </c>
      <c r="C16" s="42">
        <f>VLOOKUP(A16,Teams!B$2:M$306,12,FALSE)</f>
        <v>0</v>
      </c>
    </row>
    <row r="17" spans="1:3" ht="12.75">
      <c r="A17" s="72" t="s">
        <v>259</v>
      </c>
      <c r="B17" s="72" t="s">
        <v>14</v>
      </c>
      <c r="C17" s="42">
        <f>VLOOKUP(A17,Teams!B$2:M$306,12,FALSE)</f>
        <v>0</v>
      </c>
    </row>
    <row r="18" spans="1:3" ht="12.75">
      <c r="A18" s="74" t="s">
        <v>272</v>
      </c>
      <c r="B18" s="72" t="s">
        <v>200</v>
      </c>
      <c r="C18" s="42">
        <f>VLOOKUP(A18,Teams!B$2:M$306,12,FALSE)</f>
        <v>0</v>
      </c>
    </row>
    <row r="19" spans="1:3" ht="12.75">
      <c r="A19" s="72" t="s">
        <v>225</v>
      </c>
      <c r="B19" s="72" t="s">
        <v>68</v>
      </c>
      <c r="C19" s="42">
        <f>VLOOKUP(A19,Teams!B$2:M$306,12,FALSE)</f>
        <v>0</v>
      </c>
    </row>
    <row r="20" spans="1:3" ht="12.75">
      <c r="A20" s="72" t="s">
        <v>250</v>
      </c>
      <c r="B20" s="72" t="s">
        <v>204</v>
      </c>
      <c r="C20" s="42">
        <f>VLOOKUP(A20,Teams!B$2:M$306,12,FALSE)</f>
        <v>0</v>
      </c>
    </row>
    <row r="21" spans="1:3" ht="12.75">
      <c r="A21" s="72" t="s">
        <v>243</v>
      </c>
      <c r="B21" s="72" t="s">
        <v>13</v>
      </c>
      <c r="C21" s="42">
        <f>VLOOKUP(A21,Teams!B$2:M$306,12,FALSE)</f>
        <v>0</v>
      </c>
    </row>
    <row r="22" spans="1:3" ht="12.75">
      <c r="A22" s="72" t="s">
        <v>245</v>
      </c>
      <c r="B22" s="72" t="s">
        <v>13</v>
      </c>
      <c r="C22" s="42">
        <f>VLOOKUP(A22,Teams!B$2:M$306,12,FALSE)</f>
        <v>0</v>
      </c>
    </row>
    <row r="23" spans="1:3" ht="12.75">
      <c r="A23" s="72" t="s">
        <v>69</v>
      </c>
      <c r="B23" s="72" t="s">
        <v>68</v>
      </c>
      <c r="C23" s="42">
        <f>VLOOKUP(A23,Teams!B$2:M$306,12,FALSE)</f>
        <v>0</v>
      </c>
    </row>
    <row r="24" spans="1:3" ht="12.75">
      <c r="A24" s="72" t="s">
        <v>261</v>
      </c>
      <c r="B24" s="72" t="s">
        <v>11</v>
      </c>
      <c r="C24" s="42">
        <f>VLOOKUP(A24,Teams!B$2:M$306,12,FALSE)</f>
        <v>0</v>
      </c>
    </row>
    <row r="25" spans="1:3" ht="12.75">
      <c r="A25" s="78" t="s">
        <v>281</v>
      </c>
      <c r="B25" s="78" t="s">
        <v>280</v>
      </c>
      <c r="C25" s="42">
        <f>VLOOKUP(A25,Teams!B$2:M$306,12,FALSE)</f>
        <v>0</v>
      </c>
    </row>
    <row r="26" spans="1:3" ht="12.75">
      <c r="A26" s="72" t="s">
        <v>236</v>
      </c>
      <c r="B26" s="72" t="s">
        <v>10</v>
      </c>
      <c r="C26" s="42">
        <f>VLOOKUP(A26,Teams!B$2:M$306,12,FALSE)</f>
        <v>0</v>
      </c>
    </row>
    <row r="27" spans="1:3" ht="12.75">
      <c r="A27" s="72" t="s">
        <v>270</v>
      </c>
      <c r="B27" s="72" t="s">
        <v>118</v>
      </c>
      <c r="C27" s="42">
        <f>VLOOKUP(A27,Teams!B$2:M$306,12,FALSE)</f>
        <v>0</v>
      </c>
    </row>
    <row r="28" spans="1:3" ht="12.75">
      <c r="A28" s="72" t="s">
        <v>278</v>
      </c>
      <c r="B28" s="72" t="s">
        <v>97</v>
      </c>
      <c r="C28" s="42">
        <f>VLOOKUP(A28,Teams!B$2:M$306,12,FALSE)</f>
        <v>0</v>
      </c>
    </row>
    <row r="29" spans="1:3" ht="12.75">
      <c r="A29" s="72" t="s">
        <v>237</v>
      </c>
      <c r="B29" s="72" t="s">
        <v>65</v>
      </c>
      <c r="C29" s="42">
        <f>VLOOKUP(A29,Teams!B$2:M$306,12,FALSE)</f>
        <v>0</v>
      </c>
    </row>
    <row r="30" spans="1:3" ht="12.75">
      <c r="A30" s="72" t="s">
        <v>279</v>
      </c>
      <c r="B30" s="72" t="s">
        <v>97</v>
      </c>
      <c r="C30" s="42">
        <f>VLOOKUP(A30,Teams!B$2:M$306,12,FALSE)</f>
        <v>0</v>
      </c>
    </row>
    <row r="31" spans="1:3" ht="12.75">
      <c r="A31" s="72" t="s">
        <v>231</v>
      </c>
      <c r="B31" s="72" t="s">
        <v>17</v>
      </c>
      <c r="C31" s="42">
        <f>VLOOKUP(A31,Teams!B$2:M$306,12,FALSE)</f>
        <v>0</v>
      </c>
    </row>
    <row r="32" spans="1:3" ht="12.75">
      <c r="A32" s="72" t="s">
        <v>240</v>
      </c>
      <c r="B32" s="72" t="s">
        <v>21</v>
      </c>
      <c r="C32" s="42">
        <f>VLOOKUP(A32,Teams!B$2:M$306,12,FALSE)</f>
        <v>0</v>
      </c>
    </row>
    <row r="33" spans="1:3" ht="12.75">
      <c r="A33" s="74" t="s">
        <v>275</v>
      </c>
      <c r="B33" s="72" t="s">
        <v>137</v>
      </c>
      <c r="C33" s="42">
        <f>VLOOKUP(A33,Teams!B$2:M$306,12,FALSE)</f>
        <v>0</v>
      </c>
    </row>
    <row r="34" spans="1:3" ht="12.75">
      <c r="A34" s="72" t="s">
        <v>171</v>
      </c>
      <c r="B34" s="72" t="s">
        <v>140</v>
      </c>
      <c r="C34" s="42">
        <f>VLOOKUP(A34,Teams!B$2:M$306,12,FALSE)</f>
        <v>0</v>
      </c>
    </row>
    <row r="35" spans="1:3" ht="12.75">
      <c r="A35" s="72" t="s">
        <v>262</v>
      </c>
      <c r="B35" s="72" t="s">
        <v>8</v>
      </c>
      <c r="C35" s="42">
        <f>VLOOKUP(A35,Teams!B$2:M$306,12,FALSE)</f>
        <v>0</v>
      </c>
    </row>
    <row r="36" spans="1:3" ht="12.75">
      <c r="A36" s="72" t="s">
        <v>113</v>
      </c>
      <c r="B36" s="72" t="s">
        <v>75</v>
      </c>
      <c r="C36" s="42">
        <f>VLOOKUP(A36,Teams!B$2:M$306,12,FALSE)</f>
        <v>0</v>
      </c>
    </row>
    <row r="37" spans="1:3" ht="12.75">
      <c r="A37" s="72" t="s">
        <v>284</v>
      </c>
      <c r="B37" s="72" t="s">
        <v>158</v>
      </c>
      <c r="C37" s="42">
        <f>VLOOKUP(A37,Teams!B$2:M$306,12,FALSE)</f>
        <v>0</v>
      </c>
    </row>
    <row r="38" spans="1:3" ht="12.75">
      <c r="A38" s="78" t="s">
        <v>273</v>
      </c>
      <c r="B38" s="78" t="s">
        <v>140</v>
      </c>
      <c r="C38" s="42">
        <f>VLOOKUP(A38,Teams!B$2:M$306,12,FALSE)</f>
        <v>0</v>
      </c>
    </row>
    <row r="39" spans="1:3" ht="12.75">
      <c r="A39" s="72" t="s">
        <v>241</v>
      </c>
      <c r="B39" s="72" t="s">
        <v>17</v>
      </c>
      <c r="C39" s="42">
        <f>VLOOKUP(A39,Teams!B$2:M$306,12,FALSE)</f>
        <v>0</v>
      </c>
    </row>
    <row r="40" spans="1:3" ht="12.75">
      <c r="A40" s="72" t="s">
        <v>209</v>
      </c>
      <c r="B40" s="72" t="s">
        <v>163</v>
      </c>
      <c r="C40" s="42">
        <f>VLOOKUP(A40,Teams!B$2:M$306,12,FALSE)</f>
        <v>0</v>
      </c>
    </row>
    <row r="41" spans="1:3" ht="12.75">
      <c r="A41" s="72" t="s">
        <v>242</v>
      </c>
      <c r="B41" s="72" t="s">
        <v>13</v>
      </c>
      <c r="C41" s="42">
        <f>VLOOKUP(A41,Teams!B$2:M$306,12,FALSE)</f>
        <v>0</v>
      </c>
    </row>
    <row r="42" spans="1:3" ht="12.75">
      <c r="A42" s="72" t="s">
        <v>244</v>
      </c>
      <c r="B42" s="72" t="s">
        <v>6</v>
      </c>
      <c r="C42" s="42">
        <f>VLOOKUP(A42,Teams!B$2:M$306,12,FALSE)</f>
        <v>0</v>
      </c>
    </row>
    <row r="43" spans="1:3" ht="12.75">
      <c r="A43" s="72" t="s">
        <v>267</v>
      </c>
      <c r="B43" s="72" t="s">
        <v>201</v>
      </c>
      <c r="C43" s="42">
        <f>VLOOKUP(A43,Teams!B$2:M$306,12,FALSE)</f>
        <v>0</v>
      </c>
    </row>
    <row r="44" spans="1:3" ht="12.75">
      <c r="A44" s="72" t="s">
        <v>223</v>
      </c>
      <c r="B44" s="72" t="s">
        <v>115</v>
      </c>
      <c r="C44" s="42">
        <f>VLOOKUP(A44,Teams!B$2:M$306,12,FALSE)</f>
        <v>0</v>
      </c>
    </row>
    <row r="45" spans="1:3" ht="12.75">
      <c r="A45" s="72" t="s">
        <v>271</v>
      </c>
      <c r="B45" s="72" t="s">
        <v>118</v>
      </c>
      <c r="C45" s="42">
        <f>VLOOKUP(A45,Teams!B$2:M$306,12,FALSE)</f>
        <v>0</v>
      </c>
    </row>
    <row r="46" spans="1:3" ht="12.75">
      <c r="A46" s="72" t="s">
        <v>253</v>
      </c>
      <c r="B46" s="72" t="s">
        <v>93</v>
      </c>
      <c r="C46" s="42">
        <f>VLOOKUP(A46,Teams!B$2:M$306,12,FALSE)</f>
        <v>0</v>
      </c>
    </row>
    <row r="47" spans="1:3" ht="12.75">
      <c r="A47" s="72" t="s">
        <v>235</v>
      </c>
      <c r="B47" s="72" t="s">
        <v>10</v>
      </c>
      <c r="C47" s="42">
        <f>VLOOKUP(A47,Teams!B$2:M$306,12,FALSE)</f>
        <v>0</v>
      </c>
    </row>
    <row r="48" spans="1:3" ht="12.75">
      <c r="A48" s="72" t="s">
        <v>276</v>
      </c>
      <c r="B48" s="72" t="s">
        <v>137</v>
      </c>
      <c r="C48" s="42">
        <f>VLOOKUP(A48,Teams!B$2:M$306,12,FALSE)</f>
        <v>0</v>
      </c>
    </row>
    <row r="49" spans="1:3" ht="12.75">
      <c r="A49" s="72" t="s">
        <v>224</v>
      </c>
      <c r="B49" s="72" t="s">
        <v>68</v>
      </c>
      <c r="C49" s="42">
        <f>VLOOKUP(A49,Teams!B$2:M$306,12,FALSE)</f>
        <v>0</v>
      </c>
    </row>
    <row r="50" spans="1:3" ht="12.75">
      <c r="A50" s="72" t="s">
        <v>234</v>
      </c>
      <c r="B50" s="72" t="s">
        <v>86</v>
      </c>
      <c r="C50" s="42">
        <f>VLOOKUP(A50,Teams!B$2:M$306,12,FALSE)</f>
        <v>0</v>
      </c>
    </row>
    <row r="51" spans="1:3" ht="12.75">
      <c r="A51" s="72" t="s">
        <v>251</v>
      </c>
      <c r="B51" s="72" t="s">
        <v>204</v>
      </c>
      <c r="C51" s="42">
        <f>VLOOKUP(A51,Teams!B$2:M$306,12,FALSE)</f>
        <v>0</v>
      </c>
    </row>
    <row r="52" spans="1:3" ht="12.75">
      <c r="A52" s="74" t="s">
        <v>252</v>
      </c>
      <c r="B52" s="72" t="s">
        <v>93</v>
      </c>
      <c r="C52" s="42">
        <f>VLOOKUP(A52,Teams!B$2:M$306,12,FALSE)</f>
        <v>0</v>
      </c>
    </row>
    <row r="53" spans="1:3" ht="12.75">
      <c r="A53" s="72" t="s">
        <v>256</v>
      </c>
      <c r="B53" s="72" t="s">
        <v>218</v>
      </c>
      <c r="C53" s="42">
        <f>VLOOKUP(A53,Teams!B$2:M$306,12,FALSE)</f>
        <v>0</v>
      </c>
    </row>
    <row r="54" spans="1:3" ht="12.75">
      <c r="A54" s="72" t="s">
        <v>268</v>
      </c>
      <c r="B54" s="72" t="s">
        <v>84</v>
      </c>
      <c r="C54" s="42">
        <f>VLOOKUP(A54,Teams!B$2:M$306,12,FALSE)</f>
        <v>0</v>
      </c>
    </row>
    <row r="55" spans="1:3" ht="12.75">
      <c r="A55" s="72" t="s">
        <v>111</v>
      </c>
      <c r="B55" s="72" t="s">
        <v>52</v>
      </c>
      <c r="C55" s="42">
        <f>VLOOKUP(A55,Teams!B$2:M$306,12,FALSE)</f>
        <v>0</v>
      </c>
    </row>
    <row r="56" spans="1:3" ht="12.75">
      <c r="A56" s="72" t="s">
        <v>233</v>
      </c>
      <c r="B56" s="72" t="s">
        <v>86</v>
      </c>
      <c r="C56" s="42">
        <f>VLOOKUP(A56,Teams!B$2:M$306,12,FALSE)</f>
        <v>0</v>
      </c>
    </row>
    <row r="57" spans="1:3" ht="12.75">
      <c r="A57" s="72" t="s">
        <v>266</v>
      </c>
      <c r="B57" s="72" t="s">
        <v>120</v>
      </c>
      <c r="C57" s="42">
        <f>VLOOKUP(A57,Teams!B$2:M$306,12,FALSE)</f>
        <v>0</v>
      </c>
    </row>
    <row r="58" spans="1:3" ht="12.75">
      <c r="A58" s="72" t="s">
        <v>258</v>
      </c>
      <c r="B58" s="72" t="s">
        <v>121</v>
      </c>
      <c r="C58" s="42">
        <f>VLOOKUP(A58,Teams!B$2:M$306,12,FALSE)</f>
        <v>0</v>
      </c>
    </row>
    <row r="59" spans="1:3" ht="12.75">
      <c r="A59" s="72" t="s">
        <v>255</v>
      </c>
      <c r="B59" s="72" t="s">
        <v>218</v>
      </c>
      <c r="C59" s="42">
        <f>VLOOKUP(A59,Teams!B$2:M$306,12,FALSE)</f>
        <v>0</v>
      </c>
    </row>
    <row r="60" spans="1:3" ht="12.75">
      <c r="A60" s="72" t="s">
        <v>265</v>
      </c>
      <c r="B60" s="72" t="s">
        <v>120</v>
      </c>
      <c r="C60" s="42">
        <f>VLOOKUP(A60,Teams!B$2:M$306,12,FALSE)</f>
        <v>0</v>
      </c>
    </row>
    <row r="61" spans="1:3" ht="12.75">
      <c r="A61" s="72" t="s">
        <v>169</v>
      </c>
      <c r="B61" s="72" t="s">
        <v>14</v>
      </c>
      <c r="C61" s="42">
        <f>VLOOKUP(A61,Teams!B$2:M$306,12,FALSE)</f>
        <v>0</v>
      </c>
    </row>
    <row r="62" spans="1:3" ht="12.75">
      <c r="A62" s="72" t="s">
        <v>112</v>
      </c>
      <c r="B62" s="72" t="s">
        <v>52</v>
      </c>
      <c r="C62" s="42">
        <f>VLOOKUP(A62,Teams!B$2:M$306,12,FALSE)</f>
        <v>0</v>
      </c>
    </row>
    <row r="63" spans="1:3" ht="12.75">
      <c r="A63" s="79" t="s">
        <v>232</v>
      </c>
      <c r="B63" s="79" t="s">
        <v>86</v>
      </c>
      <c r="C63" s="42">
        <f>VLOOKUP(A63,Teams!B$2:M$306,12,FALSE)</f>
        <v>0</v>
      </c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5"/>
      <c r="B67" s="6"/>
    </row>
    <row r="68" spans="1:2" ht="12.75">
      <c r="A68" s="5"/>
      <c r="B68" s="6"/>
    </row>
    <row r="69" spans="1:2" ht="12.75">
      <c r="A69" s="5"/>
      <c r="B69" s="6"/>
    </row>
    <row r="70" spans="1:2" ht="12.75">
      <c r="A70" s="5"/>
      <c r="B70" s="6"/>
    </row>
    <row r="71" spans="1:2" ht="12.75">
      <c r="A71" s="5"/>
      <c r="B71" s="6"/>
    </row>
    <row r="72" spans="1:2" ht="12.75">
      <c r="A72" s="5"/>
      <c r="B72" s="6"/>
    </row>
    <row r="73" spans="1:2" ht="12.75">
      <c r="A73" s="5"/>
      <c r="B73" s="6"/>
    </row>
    <row r="74" spans="1:2" ht="12.75">
      <c r="A74" s="5"/>
      <c r="B74" s="6"/>
    </row>
    <row r="75" spans="1:2" ht="12.75">
      <c r="A75" s="5"/>
      <c r="B75" s="6"/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2.75">
      <c r="A79" s="5"/>
      <c r="B79" s="6"/>
    </row>
    <row r="80" spans="1:2" ht="12.75">
      <c r="A80" s="5"/>
      <c r="B80" s="6"/>
    </row>
    <row r="81" spans="1:2" ht="12.75">
      <c r="A81" s="5"/>
      <c r="B81" s="6"/>
    </row>
    <row r="82" spans="1:2" ht="12.75">
      <c r="A82" s="5"/>
      <c r="B82" s="6"/>
    </row>
    <row r="83" spans="1:2" ht="12.75">
      <c r="A83" s="5"/>
      <c r="B83" s="6"/>
    </row>
    <row r="84" spans="1:2" ht="12.75">
      <c r="A84" s="5"/>
      <c r="B84" s="6"/>
    </row>
    <row r="85" spans="1:2" ht="12.75">
      <c r="A85" s="5"/>
      <c r="B85" s="6"/>
    </row>
    <row r="86" spans="1:2" ht="12.75">
      <c r="A86" s="5"/>
      <c r="B86" s="6"/>
    </row>
    <row r="87" spans="1:2" ht="12.75">
      <c r="A87" s="5"/>
      <c r="B87" s="6"/>
    </row>
    <row r="88" spans="1:2" ht="12.75">
      <c r="A88" s="5"/>
      <c r="B88" s="6"/>
    </row>
    <row r="89" spans="1:2" ht="12.75">
      <c r="A89" s="5"/>
      <c r="B89" s="6"/>
    </row>
    <row r="90" spans="1:2" ht="12.75">
      <c r="A90" s="5"/>
      <c r="B90" s="6"/>
    </row>
    <row r="91" spans="1:2" ht="12.75">
      <c r="A91" s="5"/>
      <c r="B91" s="6"/>
    </row>
    <row r="92" spans="1:2" ht="12.75">
      <c r="A92" s="5"/>
      <c r="B92" s="6"/>
    </row>
    <row r="93" spans="1:2" ht="12.75">
      <c r="A93" s="5"/>
      <c r="B93" s="6"/>
    </row>
    <row r="94" spans="1:2" ht="12.75">
      <c r="A94" s="5"/>
      <c r="B94" s="6"/>
    </row>
    <row r="95" spans="1:2" ht="12.75">
      <c r="A95" s="5"/>
      <c r="B95" s="6"/>
    </row>
    <row r="96" spans="1:2" ht="12.75">
      <c r="A96" s="5"/>
      <c r="B96" s="6"/>
    </row>
    <row r="97" spans="1:2" ht="12.75">
      <c r="A97" s="5"/>
      <c r="B97" s="6"/>
    </row>
    <row r="98" spans="1:2" ht="12.75">
      <c r="A98" s="5"/>
      <c r="B98" s="6"/>
    </row>
    <row r="99" spans="1:2" ht="12.75">
      <c r="A99" s="5"/>
      <c r="B99" s="6"/>
    </row>
    <row r="100" spans="1:2" ht="12.75">
      <c r="A100" s="5"/>
      <c r="B100" s="6"/>
    </row>
    <row r="101" spans="1:2" ht="12.75">
      <c r="A101" s="5"/>
      <c r="B101" s="6"/>
    </row>
    <row r="102" spans="1:2" ht="12.75">
      <c r="A102" s="5"/>
      <c r="B102" s="6"/>
    </row>
    <row r="103" spans="1:2" ht="12.75">
      <c r="A103" s="5"/>
      <c r="B103" s="6"/>
    </row>
    <row r="104" spans="1:2" ht="12.75">
      <c r="A104" s="5"/>
      <c r="B104" s="6"/>
    </row>
    <row r="105" spans="1:2" ht="12.75">
      <c r="A105" s="5"/>
      <c r="B105" s="6"/>
    </row>
    <row r="106" spans="1:2" ht="12.75">
      <c r="A106" s="5"/>
      <c r="B106" s="6"/>
    </row>
    <row r="107" spans="1:2" ht="12.75">
      <c r="A107" s="5"/>
      <c r="B107" s="6"/>
    </row>
    <row r="108" spans="1:2" ht="12.75">
      <c r="A108" s="5"/>
      <c r="B108" s="6"/>
    </row>
    <row r="109" spans="1:2" ht="12.75">
      <c r="A109" s="5"/>
      <c r="B109" s="6"/>
    </row>
    <row r="110" spans="1:2" ht="12.75">
      <c r="A110" s="5"/>
      <c r="B110" s="6"/>
    </row>
    <row r="111" spans="1:2" ht="12.75">
      <c r="A111" s="5"/>
      <c r="B111" s="6"/>
    </row>
    <row r="112" spans="1:2" ht="12.75">
      <c r="A112" s="5"/>
      <c r="B112" s="6"/>
    </row>
    <row r="113" spans="1:2" ht="12.75">
      <c r="A113" s="5"/>
      <c r="B113" s="6"/>
    </row>
    <row r="114" spans="1:2" ht="12.75">
      <c r="A114" s="5"/>
      <c r="B114" s="6"/>
    </row>
    <row r="115" spans="1:2" ht="12.75">
      <c r="A115" s="5"/>
      <c r="B115" s="6"/>
    </row>
    <row r="116" spans="1:2" ht="12.75">
      <c r="A116" s="5"/>
      <c r="B116" s="6"/>
    </row>
    <row r="117" spans="1:2" ht="12.75">
      <c r="A117" s="5"/>
      <c r="B117" s="6"/>
    </row>
    <row r="118" spans="1:2" ht="12.75">
      <c r="A118" s="5"/>
      <c r="B118" s="6"/>
    </row>
    <row r="119" spans="1:2" ht="12.75">
      <c r="A119" s="5"/>
      <c r="B119" s="6"/>
    </row>
    <row r="120" spans="1:2" ht="12.75">
      <c r="A120" s="5"/>
      <c r="B120" s="6"/>
    </row>
    <row r="121" spans="1:2" ht="12.75">
      <c r="A121" s="5"/>
      <c r="B121" s="6"/>
    </row>
    <row r="122" spans="1:2" ht="12.75">
      <c r="A122" s="5"/>
      <c r="B122" s="6"/>
    </row>
    <row r="123" spans="1:2" ht="12.75">
      <c r="A123" s="5"/>
      <c r="B123" s="6"/>
    </row>
    <row r="124" spans="1:2" ht="12.75">
      <c r="A124" s="5"/>
      <c r="B124" s="6"/>
    </row>
    <row r="125" spans="1:2" ht="12.75">
      <c r="A125" s="5"/>
      <c r="B125" s="6"/>
    </row>
    <row r="126" spans="1:2" ht="12.75">
      <c r="A126" s="5"/>
      <c r="B126" s="6"/>
    </row>
    <row r="127" spans="1:2" ht="12.75">
      <c r="A127" s="5"/>
      <c r="B127" s="6"/>
    </row>
    <row r="128" spans="1:2" ht="12.75">
      <c r="A128" s="5"/>
      <c r="B128" s="6"/>
    </row>
    <row r="129" spans="1:2" ht="12.75">
      <c r="A129" s="5"/>
      <c r="B129" s="6"/>
    </row>
    <row r="130" spans="1:2" ht="12.75">
      <c r="A130" s="5"/>
      <c r="B130" s="6"/>
    </row>
    <row r="131" spans="1:2" ht="12.75">
      <c r="A131" s="5"/>
      <c r="B131" s="6"/>
    </row>
    <row r="132" spans="1:2" ht="12.75">
      <c r="A132" s="5"/>
      <c r="B132" s="6"/>
    </row>
    <row r="133" spans="1:2" ht="12.75">
      <c r="A133" s="5"/>
      <c r="B133" s="6"/>
    </row>
    <row r="134" spans="1:2" ht="12.75">
      <c r="A134" s="5"/>
      <c r="B134" s="6"/>
    </row>
    <row r="135" spans="1:2" ht="12.75">
      <c r="A135" s="5"/>
      <c r="B135" s="6"/>
    </row>
    <row r="136" spans="1:2" ht="12.75">
      <c r="A136" s="5"/>
      <c r="B136" s="6"/>
    </row>
    <row r="137" spans="1:2" ht="12.75">
      <c r="A137" s="5"/>
      <c r="B137" s="6"/>
    </row>
    <row r="138" spans="1:2" ht="12.75">
      <c r="A138" s="5"/>
      <c r="B138" s="6"/>
    </row>
    <row r="139" spans="1:2" ht="12.75">
      <c r="A139" s="5"/>
      <c r="B139" s="6"/>
    </row>
    <row r="140" spans="1:2" ht="12.75">
      <c r="A140" s="5"/>
      <c r="B140" s="6"/>
    </row>
    <row r="141" spans="1:2" ht="12.75">
      <c r="A141" s="5"/>
      <c r="B141" s="6"/>
    </row>
    <row r="142" spans="1:2" ht="12.75">
      <c r="A142" s="5"/>
      <c r="B142" s="6"/>
    </row>
    <row r="143" spans="1:2" ht="12.75">
      <c r="A143" s="5"/>
      <c r="B143" s="6"/>
    </row>
    <row r="144" spans="1:2" ht="12.75">
      <c r="A144" s="5"/>
      <c r="B144" s="6"/>
    </row>
    <row r="145" spans="1:2" ht="12.75">
      <c r="A145" s="5"/>
      <c r="B145" s="6"/>
    </row>
    <row r="146" spans="1:2" ht="12.75">
      <c r="A146" s="5"/>
      <c r="B146" s="6"/>
    </row>
    <row r="147" spans="1:2" ht="12.75">
      <c r="A147" s="5"/>
      <c r="B147" s="6"/>
    </row>
    <row r="148" spans="1:2" ht="12.75">
      <c r="A148" s="5"/>
      <c r="B148" s="6"/>
    </row>
    <row r="149" spans="1:2" ht="12.75">
      <c r="A149" s="5"/>
      <c r="B149" s="6"/>
    </row>
    <row r="150" spans="1:2" ht="12.75">
      <c r="A150" s="5"/>
      <c r="B150" s="6"/>
    </row>
    <row r="151" spans="1:2" ht="12.75">
      <c r="A151" s="5"/>
      <c r="B151" s="6"/>
    </row>
    <row r="152" spans="1:2" ht="12.75">
      <c r="A152" s="5"/>
      <c r="B152" s="6"/>
    </row>
    <row r="153" spans="1:2" ht="12.75">
      <c r="A153" s="5"/>
      <c r="B153" s="6"/>
    </row>
    <row r="154" spans="1:2" ht="12.75">
      <c r="A154" s="5"/>
      <c r="B154" s="6"/>
    </row>
    <row r="155" spans="1:2" ht="12.75">
      <c r="A155" s="5"/>
      <c r="B155" s="6"/>
    </row>
    <row r="156" spans="1:2" ht="12.75">
      <c r="A156" s="5"/>
      <c r="B156" s="6"/>
    </row>
    <row r="157" spans="1:2" ht="12.75">
      <c r="A157" s="5"/>
      <c r="B157" s="6"/>
    </row>
    <row r="158" spans="1:2" ht="12.75">
      <c r="A158" s="5"/>
      <c r="B158" s="6"/>
    </row>
    <row r="159" spans="1:2" ht="12.75">
      <c r="A159" s="5"/>
      <c r="B159" s="6"/>
    </row>
    <row r="160" spans="1:2" ht="12.75">
      <c r="A160" s="5"/>
      <c r="B160" s="6"/>
    </row>
    <row r="161" spans="1:2" ht="12.75">
      <c r="A161" s="5"/>
      <c r="B161" s="6"/>
    </row>
    <row r="162" spans="1:2" ht="12.75">
      <c r="A162" s="5"/>
      <c r="B162" s="6"/>
    </row>
    <row r="163" spans="1:2" ht="12.75">
      <c r="A163" s="5"/>
      <c r="B163" s="6"/>
    </row>
    <row r="164" spans="1:2" ht="12.75">
      <c r="A164" s="5"/>
      <c r="B164" s="6"/>
    </row>
    <row r="165" spans="1:2" ht="12.75">
      <c r="A165" s="5"/>
      <c r="B165" s="6"/>
    </row>
    <row r="166" spans="1:2" ht="12.75">
      <c r="A166" s="5"/>
      <c r="B166" s="6"/>
    </row>
    <row r="167" spans="1:2" ht="12.75">
      <c r="A167" s="5"/>
      <c r="B167" s="6"/>
    </row>
    <row r="168" spans="1:2" ht="12.75">
      <c r="A168" s="5"/>
      <c r="B168" s="6"/>
    </row>
    <row r="169" spans="1:2" ht="12.75">
      <c r="A169" s="5"/>
      <c r="B169" s="6"/>
    </row>
    <row r="170" spans="1:2" ht="12.75">
      <c r="A170" s="5"/>
      <c r="B170" s="6"/>
    </row>
    <row r="171" spans="1:2" ht="12.75">
      <c r="A171" s="5"/>
      <c r="B171" s="6"/>
    </row>
    <row r="172" spans="1:2" ht="12.75">
      <c r="A172" s="5"/>
      <c r="B172" s="6"/>
    </row>
    <row r="173" spans="1:2" ht="12.75">
      <c r="A173" s="5"/>
      <c r="B173" s="6"/>
    </row>
    <row r="174" spans="1:2" ht="12.75">
      <c r="A174" s="5"/>
      <c r="B174" s="6"/>
    </row>
    <row r="175" spans="1:2" ht="12.75">
      <c r="A175" s="5"/>
      <c r="B175" s="6"/>
    </row>
    <row r="176" spans="1:2" ht="12.75">
      <c r="A176" s="5"/>
      <c r="B176" s="6"/>
    </row>
    <row r="177" spans="1:2" ht="12.75">
      <c r="A177" s="5"/>
      <c r="B177" s="6"/>
    </row>
    <row r="178" spans="1:2" ht="12.75">
      <c r="A178" s="5"/>
      <c r="B178" s="6"/>
    </row>
    <row r="179" spans="1:2" ht="12.75">
      <c r="A179" s="5"/>
      <c r="B179" s="6"/>
    </row>
    <row r="180" spans="1:2" ht="12.75">
      <c r="A180" s="5"/>
      <c r="B180" s="6"/>
    </row>
    <row r="181" spans="1:2" ht="12.75">
      <c r="A181" s="5"/>
      <c r="B181" s="6"/>
    </row>
    <row r="182" spans="1:2" ht="12.75">
      <c r="A182" s="5"/>
      <c r="B182" s="6"/>
    </row>
    <row r="183" spans="1:2" ht="12.75">
      <c r="A183" s="5"/>
      <c r="B183" s="6"/>
    </row>
    <row r="184" spans="1:2" ht="12.75">
      <c r="A184" s="5"/>
      <c r="B184" s="6"/>
    </row>
    <row r="185" spans="1:2" ht="12.75">
      <c r="A185" s="5"/>
      <c r="B185" s="6"/>
    </row>
    <row r="186" spans="1:2" ht="12.75">
      <c r="A186" s="5"/>
      <c r="B186" s="6"/>
    </row>
    <row r="187" spans="1:2" ht="12.75">
      <c r="A187" s="5"/>
      <c r="B187" s="6"/>
    </row>
    <row r="188" spans="1:2" ht="12.75">
      <c r="A188" s="5"/>
      <c r="B188" s="6"/>
    </row>
    <row r="189" spans="1:2" ht="12.75">
      <c r="A189" s="5"/>
      <c r="B189" s="6"/>
    </row>
    <row r="190" spans="1:2" ht="12.75">
      <c r="A190" s="5"/>
      <c r="B190" s="6"/>
    </row>
    <row r="191" spans="1:2" ht="12.75">
      <c r="A191" s="5"/>
      <c r="B191" s="6"/>
    </row>
    <row r="192" spans="1:2" ht="12.75">
      <c r="A192" s="5"/>
      <c r="B192" s="6"/>
    </row>
    <row r="193" spans="1:2" ht="12.75">
      <c r="A193" s="5"/>
      <c r="B193" s="6"/>
    </row>
    <row r="194" spans="1:2" ht="12.75">
      <c r="A194" s="5"/>
      <c r="B194" s="6"/>
    </row>
    <row r="195" spans="1:2" ht="12.75">
      <c r="A195" s="5"/>
      <c r="B195" s="6"/>
    </row>
    <row r="196" spans="1:2" ht="12.75">
      <c r="A196" s="5"/>
      <c r="B196" s="6"/>
    </row>
    <row r="197" spans="1:2" ht="12.75">
      <c r="A197" s="5"/>
      <c r="B197" s="6"/>
    </row>
    <row r="198" spans="1:2" ht="12.75">
      <c r="A198" s="7"/>
      <c r="B198" s="6"/>
    </row>
    <row r="199" spans="1:2" ht="12.75">
      <c r="A199" s="8"/>
      <c r="B199" s="6"/>
    </row>
    <row r="200" spans="1:2" ht="12.75">
      <c r="A200" s="8"/>
      <c r="B200" s="6"/>
    </row>
    <row r="201" spans="1:2" ht="12.75">
      <c r="A201" s="8"/>
      <c r="B201" s="6"/>
    </row>
    <row r="202" spans="1:2" ht="12.75">
      <c r="A202" s="8"/>
      <c r="B202" s="6"/>
    </row>
    <row r="203" spans="1:2" ht="12.75">
      <c r="A203" s="8"/>
      <c r="B203" s="6"/>
    </row>
    <row r="204" spans="1:2" ht="12.75">
      <c r="A204" s="8"/>
      <c r="B204" s="6"/>
    </row>
    <row r="205" spans="1:2" ht="12.75">
      <c r="A205" s="9"/>
      <c r="B205" s="10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  <row r="216" spans="1:2" ht="12.75">
      <c r="A216" s="9"/>
      <c r="B216" s="10"/>
    </row>
    <row r="217" spans="1:2" ht="12.75">
      <c r="A217" s="9"/>
      <c r="B217" s="10"/>
    </row>
    <row r="218" spans="1:2" ht="12.75">
      <c r="A218" s="9"/>
      <c r="B218" s="10"/>
    </row>
    <row r="219" spans="1:2" ht="12.75">
      <c r="A219" s="9"/>
      <c r="B219" s="10"/>
    </row>
    <row r="220" spans="1:2" ht="12.75">
      <c r="A220" s="9"/>
      <c r="B220" s="10"/>
    </row>
    <row r="221" spans="1:2" ht="12.75">
      <c r="A221" s="9"/>
      <c r="B221" s="10"/>
    </row>
    <row r="222" spans="1:2" ht="12.75">
      <c r="A222" s="9"/>
      <c r="B222" s="10"/>
    </row>
    <row r="223" spans="1:2" ht="12.75">
      <c r="A223" s="9"/>
      <c r="B223" s="10"/>
    </row>
    <row r="224" spans="1:2" ht="12.75">
      <c r="A224" s="9"/>
      <c r="B22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4"/>
  <sheetViews>
    <sheetView showGridLines="0" zoomScalePageLayoutView="0" workbookViewId="0" topLeftCell="A55">
      <selection activeCell="A64" sqref="A64:IV69"/>
    </sheetView>
  </sheetViews>
  <sheetFormatPr defaultColWidth="44.57421875" defaultRowHeight="12.75"/>
  <cols>
    <col min="1" max="1" width="37.8515625" style="0" customWidth="1"/>
    <col min="2" max="2" width="24.140625" style="3" customWidth="1"/>
    <col min="3" max="3" width="7.8515625" style="1" customWidth="1"/>
    <col min="4" max="4" width="11.140625" style="0" customWidth="1"/>
  </cols>
  <sheetData>
    <row r="1" spans="1:2" ht="18.75" customHeight="1">
      <c r="A1" s="11" t="s">
        <v>192</v>
      </c>
      <c r="B1" s="11" t="s">
        <v>191</v>
      </c>
    </row>
    <row r="2" spans="1:3" s="4" customFormat="1" ht="12.75">
      <c r="A2" s="30" t="s">
        <v>23</v>
      </c>
      <c r="B2" s="30" t="s">
        <v>24</v>
      </c>
      <c r="C2" s="30" t="s">
        <v>31</v>
      </c>
    </row>
    <row r="3" spans="1:3" ht="12.75">
      <c r="A3" s="76" t="s">
        <v>249</v>
      </c>
      <c r="B3" s="76" t="s">
        <v>202</v>
      </c>
      <c r="C3" s="94">
        <f>VLOOKUP(A3,Teams!B$1:AA$306,14,FALSE)</f>
        <v>0</v>
      </c>
    </row>
    <row r="4" spans="1:3" ht="12.75">
      <c r="A4" s="72" t="s">
        <v>246</v>
      </c>
      <c r="B4" s="72" t="s">
        <v>175</v>
      </c>
      <c r="C4" s="95">
        <f>VLOOKUP(A4,Teams!B$1:AA$306,14,FALSE)</f>
        <v>0</v>
      </c>
    </row>
    <row r="5" spans="1:3" ht="12.75">
      <c r="A5" s="72" t="s">
        <v>269</v>
      </c>
      <c r="B5" s="72" t="s">
        <v>85</v>
      </c>
      <c r="C5" s="95">
        <f>VLOOKUP(A5,Teams!B$1:AA$306,14,FALSE)</f>
        <v>0</v>
      </c>
    </row>
    <row r="6" spans="1:3" ht="12.75">
      <c r="A6" s="72" t="s">
        <v>170</v>
      </c>
      <c r="B6" s="72" t="s">
        <v>140</v>
      </c>
      <c r="C6" s="95">
        <f>VLOOKUP(A6,Teams!B$1:AA$306,14,FALSE)</f>
        <v>0</v>
      </c>
    </row>
    <row r="7" spans="1:3" ht="12.75">
      <c r="A7" s="72" t="s">
        <v>208</v>
      </c>
      <c r="B7" s="72" t="s">
        <v>163</v>
      </c>
      <c r="C7" s="95">
        <f>VLOOKUP(A7,Teams!B$1:AA$306,14,FALSE)</f>
        <v>0</v>
      </c>
    </row>
    <row r="8" spans="1:3" ht="12.75">
      <c r="A8" s="74" t="s">
        <v>263</v>
      </c>
      <c r="B8" s="72" t="s">
        <v>8</v>
      </c>
      <c r="C8" s="95">
        <f>VLOOKUP(A8,Teams!B$1:AA$306,14,FALSE)</f>
        <v>0</v>
      </c>
    </row>
    <row r="9" spans="1:3" ht="12.75">
      <c r="A9" s="72" t="s">
        <v>239</v>
      </c>
      <c r="B9" s="72" t="s">
        <v>12</v>
      </c>
      <c r="C9" s="95">
        <f>VLOOKUP(A9,Teams!B$1:AA$306,14,FALSE)</f>
        <v>0</v>
      </c>
    </row>
    <row r="10" spans="1:3" ht="12.75">
      <c r="A10" s="72" t="s">
        <v>238</v>
      </c>
      <c r="B10" s="72" t="s">
        <v>12</v>
      </c>
      <c r="C10" s="95">
        <f>VLOOKUP(A10,Teams!B$1:AA$306,14,FALSE)</f>
        <v>0</v>
      </c>
    </row>
    <row r="11" spans="1:3" ht="12.75">
      <c r="A11" s="72" t="s">
        <v>254</v>
      </c>
      <c r="B11" s="72" t="s">
        <v>93</v>
      </c>
      <c r="C11" s="95">
        <f>VLOOKUP(A11,Teams!B$1:AA$306,14,FALSE)</f>
        <v>0</v>
      </c>
    </row>
    <row r="12" spans="1:3" ht="12.75">
      <c r="A12" s="72" t="s">
        <v>260</v>
      </c>
      <c r="B12" s="72" t="s">
        <v>11</v>
      </c>
      <c r="C12" s="95">
        <f>VLOOKUP(A12,Teams!B$1:AA$306,14,FALSE)</f>
        <v>0</v>
      </c>
    </row>
    <row r="13" spans="1:3" ht="12.75">
      <c r="A13" s="72" t="s">
        <v>247</v>
      </c>
      <c r="B13" s="72" t="s">
        <v>175</v>
      </c>
      <c r="C13" s="95">
        <f>VLOOKUP(A13,Teams!B$1:AA$306,14,FALSE)</f>
        <v>0</v>
      </c>
    </row>
    <row r="14" spans="1:3" ht="12.75">
      <c r="A14" s="72" t="s">
        <v>277</v>
      </c>
      <c r="B14" s="72" t="s">
        <v>108</v>
      </c>
      <c r="C14" s="95">
        <f>VLOOKUP(A14,Teams!B$1:AA$306,14,FALSE)</f>
        <v>0</v>
      </c>
    </row>
    <row r="15" spans="1:3" ht="12.75">
      <c r="A15" s="72" t="s">
        <v>257</v>
      </c>
      <c r="B15" s="72" t="s">
        <v>121</v>
      </c>
      <c r="C15" s="95">
        <f>VLOOKUP(A15,Teams!B$1:AA$306,14,FALSE)</f>
        <v>0</v>
      </c>
    </row>
    <row r="16" spans="1:3" ht="12.75">
      <c r="A16" s="72" t="s">
        <v>264</v>
      </c>
      <c r="B16" s="72" t="s">
        <v>120</v>
      </c>
      <c r="C16" s="95">
        <f>VLOOKUP(A16,Teams!B$1:AA$306,14,FALSE)</f>
        <v>0</v>
      </c>
    </row>
    <row r="17" spans="1:3" ht="12.75">
      <c r="A17" s="72" t="s">
        <v>259</v>
      </c>
      <c r="B17" s="72" t="s">
        <v>14</v>
      </c>
      <c r="C17" s="95">
        <f>VLOOKUP(A17,Teams!B$1:AA$306,14,FALSE)</f>
        <v>0</v>
      </c>
    </row>
    <row r="18" spans="1:3" ht="12.75">
      <c r="A18" s="74" t="s">
        <v>272</v>
      </c>
      <c r="B18" s="72" t="s">
        <v>200</v>
      </c>
      <c r="C18" s="95">
        <f>VLOOKUP(A18,Teams!B$1:AA$306,14,FALSE)</f>
        <v>0</v>
      </c>
    </row>
    <row r="19" spans="1:3" ht="12.75">
      <c r="A19" s="72" t="s">
        <v>225</v>
      </c>
      <c r="B19" s="72" t="s">
        <v>68</v>
      </c>
      <c r="C19" s="95">
        <f>VLOOKUP(A19,Teams!B$1:AA$306,14,FALSE)</f>
        <v>0</v>
      </c>
    </row>
    <row r="20" spans="1:3" ht="12.75">
      <c r="A20" s="72" t="s">
        <v>250</v>
      </c>
      <c r="B20" s="72" t="s">
        <v>204</v>
      </c>
      <c r="C20" s="95">
        <f>VLOOKUP(A20,Teams!B$1:AA$306,14,FALSE)</f>
        <v>0</v>
      </c>
    </row>
    <row r="21" spans="1:3" ht="12.75">
      <c r="A21" s="72" t="s">
        <v>243</v>
      </c>
      <c r="B21" s="72" t="s">
        <v>13</v>
      </c>
      <c r="C21" s="95">
        <f>VLOOKUP(A21,Teams!B$1:AA$306,14,FALSE)</f>
        <v>0</v>
      </c>
    </row>
    <row r="22" spans="1:3" ht="12.75">
      <c r="A22" s="72" t="s">
        <v>245</v>
      </c>
      <c r="B22" s="72" t="s">
        <v>13</v>
      </c>
      <c r="C22" s="95">
        <f>VLOOKUP(A22,Teams!B$1:AA$306,14,FALSE)</f>
        <v>0</v>
      </c>
    </row>
    <row r="23" spans="1:3" ht="12.75">
      <c r="A23" s="72" t="s">
        <v>69</v>
      </c>
      <c r="B23" s="72" t="s">
        <v>68</v>
      </c>
      <c r="C23" s="95">
        <f>VLOOKUP(A23,Teams!B$1:AA$306,14,FALSE)</f>
        <v>0</v>
      </c>
    </row>
    <row r="24" spans="1:3" ht="12.75">
      <c r="A24" s="72" t="s">
        <v>261</v>
      </c>
      <c r="B24" s="72" t="s">
        <v>11</v>
      </c>
      <c r="C24" s="95">
        <f>VLOOKUP(A24,Teams!B$1:AA$306,14,FALSE)</f>
        <v>0</v>
      </c>
    </row>
    <row r="25" spans="1:3" ht="12.75">
      <c r="A25" s="78" t="s">
        <v>281</v>
      </c>
      <c r="B25" s="78" t="s">
        <v>280</v>
      </c>
      <c r="C25" s="95">
        <f>VLOOKUP(A25,Teams!B$1:AA$306,14,FALSE)</f>
        <v>0</v>
      </c>
    </row>
    <row r="26" spans="1:3" ht="12.75">
      <c r="A26" s="72" t="s">
        <v>236</v>
      </c>
      <c r="B26" s="72" t="s">
        <v>10</v>
      </c>
      <c r="C26" s="95">
        <f>VLOOKUP(A26,Teams!B$1:AA$306,14,FALSE)</f>
        <v>0</v>
      </c>
    </row>
    <row r="27" spans="1:3" ht="12.75">
      <c r="A27" s="72" t="s">
        <v>270</v>
      </c>
      <c r="B27" s="72" t="s">
        <v>118</v>
      </c>
      <c r="C27" s="95">
        <f>VLOOKUP(A27,Teams!B$1:AA$306,14,FALSE)</f>
        <v>0</v>
      </c>
    </row>
    <row r="28" spans="1:3" ht="12.75">
      <c r="A28" s="72" t="s">
        <v>278</v>
      </c>
      <c r="B28" s="72" t="s">
        <v>97</v>
      </c>
      <c r="C28" s="95">
        <f>VLOOKUP(A28,Teams!B$1:AA$306,14,FALSE)</f>
        <v>0</v>
      </c>
    </row>
    <row r="29" spans="1:3" ht="12.75">
      <c r="A29" s="72" t="s">
        <v>237</v>
      </c>
      <c r="B29" s="72" t="s">
        <v>65</v>
      </c>
      <c r="C29" s="95">
        <f>VLOOKUP(A29,Teams!B$1:AA$306,14,FALSE)</f>
        <v>0</v>
      </c>
    </row>
    <row r="30" spans="1:3" ht="12.75">
      <c r="A30" s="72" t="s">
        <v>279</v>
      </c>
      <c r="B30" s="72" t="s">
        <v>97</v>
      </c>
      <c r="C30" s="95">
        <f>VLOOKUP(A30,Teams!B$1:AA$306,14,FALSE)</f>
        <v>0</v>
      </c>
    </row>
    <row r="31" spans="1:3" ht="12.75">
      <c r="A31" s="72" t="s">
        <v>231</v>
      </c>
      <c r="B31" s="72" t="s">
        <v>17</v>
      </c>
      <c r="C31" s="95">
        <f>VLOOKUP(A31,Teams!B$1:AA$306,14,FALSE)</f>
        <v>0</v>
      </c>
    </row>
    <row r="32" spans="1:3" ht="12.75">
      <c r="A32" s="72" t="s">
        <v>240</v>
      </c>
      <c r="B32" s="72" t="s">
        <v>21</v>
      </c>
      <c r="C32" s="95">
        <f>VLOOKUP(A32,Teams!B$1:AA$306,14,FALSE)</f>
        <v>0</v>
      </c>
    </row>
    <row r="33" spans="1:3" ht="12.75">
      <c r="A33" s="74" t="s">
        <v>275</v>
      </c>
      <c r="B33" s="72" t="s">
        <v>137</v>
      </c>
      <c r="C33" s="95">
        <f>VLOOKUP(A33,Teams!B$1:AA$306,14,FALSE)</f>
        <v>0</v>
      </c>
    </row>
    <row r="34" spans="1:3" ht="12.75">
      <c r="A34" s="72" t="s">
        <v>171</v>
      </c>
      <c r="B34" s="72" t="s">
        <v>140</v>
      </c>
      <c r="C34" s="95">
        <f>VLOOKUP(A34,Teams!B$1:AA$306,14,FALSE)</f>
        <v>0</v>
      </c>
    </row>
    <row r="35" spans="1:3" ht="12.75">
      <c r="A35" s="72" t="s">
        <v>262</v>
      </c>
      <c r="B35" s="72" t="s">
        <v>8</v>
      </c>
      <c r="C35" s="95">
        <f>VLOOKUP(A35,Teams!B$1:AA$306,14,FALSE)</f>
        <v>0</v>
      </c>
    </row>
    <row r="36" spans="1:3" ht="12.75">
      <c r="A36" s="72" t="s">
        <v>113</v>
      </c>
      <c r="B36" s="72" t="s">
        <v>75</v>
      </c>
      <c r="C36" s="95">
        <f>VLOOKUP(A36,Teams!B$1:AA$306,14,FALSE)</f>
        <v>0</v>
      </c>
    </row>
    <row r="37" spans="1:3" ht="12.75">
      <c r="A37" s="72" t="s">
        <v>284</v>
      </c>
      <c r="B37" s="72" t="s">
        <v>158</v>
      </c>
      <c r="C37" s="95">
        <f>VLOOKUP(A37,Teams!B$1:AA$306,14,FALSE)</f>
        <v>0</v>
      </c>
    </row>
    <row r="38" spans="1:3" ht="12.75">
      <c r="A38" s="78" t="s">
        <v>273</v>
      </c>
      <c r="B38" s="78" t="s">
        <v>140</v>
      </c>
      <c r="C38" s="95">
        <f>VLOOKUP(A38,Teams!B$1:AA$306,14,FALSE)</f>
        <v>0</v>
      </c>
    </row>
    <row r="39" spans="1:3" ht="12.75">
      <c r="A39" s="72" t="s">
        <v>241</v>
      </c>
      <c r="B39" s="72" t="s">
        <v>17</v>
      </c>
      <c r="C39" s="95">
        <f>VLOOKUP(A39,Teams!B$1:AA$306,14,FALSE)</f>
        <v>0</v>
      </c>
    </row>
    <row r="40" spans="1:3" ht="12.75">
      <c r="A40" s="72" t="s">
        <v>209</v>
      </c>
      <c r="B40" s="72" t="s">
        <v>163</v>
      </c>
      <c r="C40" s="95">
        <f>VLOOKUP(A40,Teams!B$1:AA$306,14,FALSE)</f>
        <v>0</v>
      </c>
    </row>
    <row r="41" spans="1:3" ht="12.75">
      <c r="A41" s="72" t="s">
        <v>242</v>
      </c>
      <c r="B41" s="72" t="s">
        <v>13</v>
      </c>
      <c r="C41" s="95">
        <f>VLOOKUP(A41,Teams!B$1:AA$306,14,FALSE)</f>
        <v>0</v>
      </c>
    </row>
    <row r="42" spans="1:3" ht="12.75">
      <c r="A42" s="72" t="s">
        <v>244</v>
      </c>
      <c r="B42" s="72" t="s">
        <v>6</v>
      </c>
      <c r="C42" s="95">
        <f>VLOOKUP(A42,Teams!B$1:AA$306,14,FALSE)</f>
        <v>0</v>
      </c>
    </row>
    <row r="43" spans="1:3" ht="12.75">
      <c r="A43" s="72" t="s">
        <v>267</v>
      </c>
      <c r="B43" s="72" t="s">
        <v>201</v>
      </c>
      <c r="C43" s="95">
        <f>VLOOKUP(A43,Teams!B$1:AA$306,14,FALSE)</f>
        <v>0</v>
      </c>
    </row>
    <row r="44" spans="1:3" ht="12.75">
      <c r="A44" s="72" t="s">
        <v>223</v>
      </c>
      <c r="B44" s="72" t="s">
        <v>115</v>
      </c>
      <c r="C44" s="95">
        <f>VLOOKUP(A44,Teams!B$1:AA$306,14,FALSE)</f>
        <v>0</v>
      </c>
    </row>
    <row r="45" spans="1:3" ht="12.75">
      <c r="A45" s="72" t="s">
        <v>271</v>
      </c>
      <c r="B45" s="72" t="s">
        <v>118</v>
      </c>
      <c r="C45" s="95">
        <f>VLOOKUP(A45,Teams!B$1:AA$306,14,FALSE)</f>
        <v>0</v>
      </c>
    </row>
    <row r="46" spans="1:3" ht="12.75">
      <c r="A46" s="72" t="s">
        <v>253</v>
      </c>
      <c r="B46" s="72" t="s">
        <v>93</v>
      </c>
      <c r="C46" s="95">
        <f>VLOOKUP(A46,Teams!B$1:AA$306,14,FALSE)</f>
        <v>0</v>
      </c>
    </row>
    <row r="47" spans="1:3" ht="12.75">
      <c r="A47" s="72" t="s">
        <v>235</v>
      </c>
      <c r="B47" s="72" t="s">
        <v>10</v>
      </c>
      <c r="C47" s="95">
        <f>VLOOKUP(A47,Teams!B$1:AA$306,14,FALSE)</f>
        <v>0</v>
      </c>
    </row>
    <row r="48" spans="1:3" ht="12.75">
      <c r="A48" s="72" t="s">
        <v>276</v>
      </c>
      <c r="B48" s="72" t="s">
        <v>137</v>
      </c>
      <c r="C48" s="95">
        <f>VLOOKUP(A48,Teams!B$1:AA$306,14,FALSE)</f>
        <v>0</v>
      </c>
    </row>
    <row r="49" spans="1:3" ht="12.75">
      <c r="A49" s="72" t="s">
        <v>224</v>
      </c>
      <c r="B49" s="72" t="s">
        <v>68</v>
      </c>
      <c r="C49" s="95">
        <f>VLOOKUP(A49,Teams!B$1:AA$306,14,FALSE)</f>
        <v>0</v>
      </c>
    </row>
    <row r="50" spans="1:3" ht="12.75">
      <c r="A50" s="72" t="s">
        <v>234</v>
      </c>
      <c r="B50" s="72" t="s">
        <v>86</v>
      </c>
      <c r="C50" s="95">
        <f>VLOOKUP(A50,Teams!B$1:AA$306,14,FALSE)</f>
        <v>0</v>
      </c>
    </row>
    <row r="51" spans="1:3" ht="12.75">
      <c r="A51" s="72" t="s">
        <v>251</v>
      </c>
      <c r="B51" s="72" t="s">
        <v>204</v>
      </c>
      <c r="C51" s="95">
        <f>VLOOKUP(A51,Teams!B$1:AA$306,14,FALSE)</f>
        <v>0</v>
      </c>
    </row>
    <row r="52" spans="1:3" ht="12.75">
      <c r="A52" s="74" t="s">
        <v>252</v>
      </c>
      <c r="B52" s="72" t="s">
        <v>93</v>
      </c>
      <c r="C52" s="95">
        <f>VLOOKUP(A52,Teams!B$1:AA$306,14,FALSE)</f>
        <v>0</v>
      </c>
    </row>
    <row r="53" spans="1:3" ht="12.75">
      <c r="A53" s="72" t="s">
        <v>256</v>
      </c>
      <c r="B53" s="72" t="s">
        <v>218</v>
      </c>
      <c r="C53" s="95">
        <f>VLOOKUP(A53,Teams!B$1:AA$306,14,FALSE)</f>
        <v>0</v>
      </c>
    </row>
    <row r="54" spans="1:3" ht="12.75">
      <c r="A54" s="72" t="s">
        <v>268</v>
      </c>
      <c r="B54" s="72" t="s">
        <v>84</v>
      </c>
      <c r="C54" s="95">
        <f>VLOOKUP(A54,Teams!B$1:AA$306,14,FALSE)</f>
        <v>0</v>
      </c>
    </row>
    <row r="55" spans="1:3" ht="12.75">
      <c r="A55" s="72" t="s">
        <v>111</v>
      </c>
      <c r="B55" s="72" t="s">
        <v>52</v>
      </c>
      <c r="C55" s="95">
        <f>VLOOKUP(A55,Teams!B$1:AA$306,14,FALSE)</f>
        <v>0</v>
      </c>
    </row>
    <row r="56" spans="1:3" ht="12.75">
      <c r="A56" s="72" t="s">
        <v>233</v>
      </c>
      <c r="B56" s="72" t="s">
        <v>86</v>
      </c>
      <c r="C56" s="95">
        <f>VLOOKUP(A56,Teams!B$1:AA$306,14,FALSE)</f>
        <v>0</v>
      </c>
    </row>
    <row r="57" spans="1:3" ht="12.75">
      <c r="A57" s="72" t="s">
        <v>266</v>
      </c>
      <c r="B57" s="72" t="s">
        <v>120</v>
      </c>
      <c r="C57" s="95">
        <f>VLOOKUP(A57,Teams!B$1:AA$306,14,FALSE)</f>
        <v>0</v>
      </c>
    </row>
    <row r="58" spans="1:3" ht="12.75">
      <c r="A58" s="72" t="s">
        <v>258</v>
      </c>
      <c r="B58" s="72" t="s">
        <v>121</v>
      </c>
      <c r="C58" s="95">
        <f>VLOOKUP(A58,Teams!B$1:AA$306,14,FALSE)</f>
        <v>0</v>
      </c>
    </row>
    <row r="59" spans="1:3" ht="12.75">
      <c r="A59" s="72" t="s">
        <v>255</v>
      </c>
      <c r="B59" s="72" t="s">
        <v>218</v>
      </c>
      <c r="C59" s="95">
        <f>VLOOKUP(A59,Teams!B$1:AA$306,14,FALSE)</f>
        <v>0</v>
      </c>
    </row>
    <row r="60" spans="1:3" ht="12.75">
      <c r="A60" s="72" t="s">
        <v>265</v>
      </c>
      <c r="B60" s="72" t="s">
        <v>120</v>
      </c>
      <c r="C60" s="95">
        <f>VLOOKUP(A60,Teams!B$1:AA$306,14,FALSE)</f>
        <v>0</v>
      </c>
    </row>
    <row r="61" spans="1:3" ht="12.75">
      <c r="A61" s="72" t="s">
        <v>169</v>
      </c>
      <c r="B61" s="72" t="s">
        <v>14</v>
      </c>
      <c r="C61" s="95">
        <f>VLOOKUP(A61,Teams!B$1:AA$306,14,FALSE)</f>
        <v>0</v>
      </c>
    </row>
    <row r="62" spans="1:3" ht="12.75">
      <c r="A62" s="72" t="s">
        <v>112</v>
      </c>
      <c r="B62" s="72" t="s">
        <v>52</v>
      </c>
      <c r="C62" s="95">
        <f>VLOOKUP(A62,Teams!B$1:AA$306,14,FALSE)</f>
        <v>0</v>
      </c>
    </row>
    <row r="63" spans="1:3" ht="12.75">
      <c r="A63" s="79" t="s">
        <v>232</v>
      </c>
      <c r="B63" s="79" t="s">
        <v>86</v>
      </c>
      <c r="C63" s="95">
        <f>VLOOKUP(A63,Teams!B$1:AA$306,14,FALSE)</f>
        <v>0</v>
      </c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5"/>
      <c r="B67" s="6"/>
    </row>
    <row r="68" spans="1:2" ht="12.75">
      <c r="A68" s="5"/>
      <c r="B68" s="6"/>
    </row>
    <row r="69" spans="1:2" ht="12.75">
      <c r="A69" s="5"/>
      <c r="B69" s="6"/>
    </row>
    <row r="70" spans="1:2" ht="12.75">
      <c r="A70" s="5"/>
      <c r="B70" s="6"/>
    </row>
    <row r="71" spans="1:2" ht="12.75">
      <c r="A71" s="5"/>
      <c r="B71" s="6"/>
    </row>
    <row r="72" spans="1:2" ht="12.75">
      <c r="A72" s="5"/>
      <c r="B72" s="6"/>
    </row>
    <row r="73" spans="1:2" ht="12.75">
      <c r="A73" s="5"/>
      <c r="B73" s="6"/>
    </row>
    <row r="74" spans="1:2" ht="12.75">
      <c r="A74" s="5"/>
      <c r="B74" s="6"/>
    </row>
    <row r="75" spans="1:2" ht="12.75">
      <c r="A75" s="5"/>
      <c r="B75" s="6"/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2.75">
      <c r="A79" s="5"/>
      <c r="B79" s="6"/>
    </row>
    <row r="80" spans="1:2" ht="12.75">
      <c r="A80" s="5"/>
      <c r="B80" s="6"/>
    </row>
    <row r="81" spans="1:2" ht="12.75">
      <c r="A81" s="5"/>
      <c r="B81" s="6"/>
    </row>
    <row r="82" spans="1:2" ht="12.75">
      <c r="A82" s="5"/>
      <c r="B82" s="6"/>
    </row>
    <row r="83" spans="1:2" ht="12.75">
      <c r="A83" s="5"/>
      <c r="B83" s="6"/>
    </row>
    <row r="84" spans="1:2" ht="12.75">
      <c r="A84" s="5"/>
      <c r="B84" s="6"/>
    </row>
    <row r="85" spans="1:2" ht="12.75">
      <c r="A85" s="5"/>
      <c r="B85" s="6"/>
    </row>
    <row r="86" spans="1:2" ht="12.75">
      <c r="A86" s="5"/>
      <c r="B86" s="6"/>
    </row>
    <row r="87" spans="1:2" ht="12.75">
      <c r="A87" s="5"/>
      <c r="B87" s="6"/>
    </row>
    <row r="88" spans="1:2" ht="12.75">
      <c r="A88" s="5"/>
      <c r="B88" s="6"/>
    </row>
    <row r="89" spans="1:2" ht="12.75">
      <c r="A89" s="5"/>
      <c r="B89" s="6"/>
    </row>
    <row r="90" spans="1:2" ht="12.75">
      <c r="A90" s="5"/>
      <c r="B90" s="6"/>
    </row>
    <row r="91" spans="1:2" ht="12.75">
      <c r="A91" s="5"/>
      <c r="B91" s="6"/>
    </row>
    <row r="92" spans="1:2" ht="12.75">
      <c r="A92" s="5"/>
      <c r="B92" s="6"/>
    </row>
    <row r="93" spans="1:2" ht="12.75">
      <c r="A93" s="5"/>
      <c r="B93" s="6"/>
    </row>
    <row r="94" spans="1:2" ht="12.75">
      <c r="A94" s="5"/>
      <c r="B94" s="6"/>
    </row>
    <row r="95" spans="1:2" ht="12.75">
      <c r="A95" s="5"/>
      <c r="B95" s="6"/>
    </row>
    <row r="96" spans="1:2" ht="12.75">
      <c r="A96" s="5"/>
      <c r="B96" s="6"/>
    </row>
    <row r="97" spans="1:2" ht="12.75">
      <c r="A97" s="5"/>
      <c r="B97" s="6"/>
    </row>
    <row r="98" spans="1:2" ht="12.75">
      <c r="A98" s="5"/>
      <c r="B98" s="6"/>
    </row>
    <row r="99" spans="1:2" ht="12.75">
      <c r="A99" s="5"/>
      <c r="B99" s="6"/>
    </row>
    <row r="100" spans="1:2" ht="12.75">
      <c r="A100" s="5"/>
      <c r="B100" s="6"/>
    </row>
    <row r="101" spans="1:2" ht="12.75">
      <c r="A101" s="5"/>
      <c r="B101" s="6"/>
    </row>
    <row r="102" spans="1:2" ht="12.75">
      <c r="A102" s="5"/>
      <c r="B102" s="6"/>
    </row>
    <row r="103" spans="1:2" ht="12.75">
      <c r="A103" s="5"/>
      <c r="B103" s="6"/>
    </row>
    <row r="104" spans="1:2" ht="12.75">
      <c r="A104" s="5"/>
      <c r="B104" s="6"/>
    </row>
    <row r="105" spans="1:2" ht="12.75">
      <c r="A105" s="5"/>
      <c r="B105" s="6"/>
    </row>
    <row r="106" spans="1:2" ht="12.75">
      <c r="A106" s="5"/>
      <c r="B106" s="6"/>
    </row>
    <row r="107" spans="1:2" ht="12.75">
      <c r="A107" s="5"/>
      <c r="B107" s="6"/>
    </row>
    <row r="108" spans="1:2" ht="12.75">
      <c r="A108" s="5"/>
      <c r="B108" s="6"/>
    </row>
    <row r="109" spans="1:2" ht="12.75">
      <c r="A109" s="5"/>
      <c r="B109" s="6"/>
    </row>
    <row r="110" spans="1:2" ht="12.75">
      <c r="A110" s="5"/>
      <c r="B110" s="6"/>
    </row>
    <row r="111" spans="1:2" ht="12.75">
      <c r="A111" s="5"/>
      <c r="B111" s="6"/>
    </row>
    <row r="112" spans="1:2" ht="12.75">
      <c r="A112" s="5"/>
      <c r="B112" s="6"/>
    </row>
    <row r="113" spans="1:2" ht="12.75">
      <c r="A113" s="5"/>
      <c r="B113" s="6"/>
    </row>
    <row r="114" spans="1:2" ht="12.75">
      <c r="A114" s="5"/>
      <c r="B114" s="6"/>
    </row>
    <row r="115" spans="1:2" ht="12.75">
      <c r="A115" s="5"/>
      <c r="B115" s="6"/>
    </row>
    <row r="116" spans="1:2" ht="12.75">
      <c r="A116" s="5"/>
      <c r="B116" s="6"/>
    </row>
    <row r="117" spans="1:2" ht="12.75">
      <c r="A117" s="5"/>
      <c r="B117" s="6"/>
    </row>
    <row r="118" spans="1:2" ht="12.75">
      <c r="A118" s="5"/>
      <c r="B118" s="6"/>
    </row>
    <row r="119" spans="1:2" ht="12.75">
      <c r="A119" s="5"/>
      <c r="B119" s="6"/>
    </row>
    <row r="120" spans="1:2" ht="12.75">
      <c r="A120" s="5"/>
      <c r="B120" s="6"/>
    </row>
    <row r="121" spans="1:2" ht="12.75">
      <c r="A121" s="5"/>
      <c r="B121" s="6"/>
    </row>
    <row r="122" spans="1:2" ht="12.75">
      <c r="A122" s="5"/>
      <c r="B122" s="6"/>
    </row>
    <row r="123" spans="1:2" ht="12.75">
      <c r="A123" s="5"/>
      <c r="B123" s="6"/>
    </row>
    <row r="124" spans="1:2" ht="12.75">
      <c r="A124" s="5"/>
      <c r="B124" s="6"/>
    </row>
    <row r="125" spans="1:2" ht="12.75">
      <c r="A125" s="5"/>
      <c r="B125" s="6"/>
    </row>
    <row r="126" spans="1:2" ht="12.75">
      <c r="A126" s="5"/>
      <c r="B126" s="6"/>
    </row>
    <row r="127" spans="1:2" ht="12.75">
      <c r="A127" s="5"/>
      <c r="B127" s="6"/>
    </row>
    <row r="128" spans="1:2" ht="12.75">
      <c r="A128" s="5"/>
      <c r="B128" s="6"/>
    </row>
    <row r="129" spans="1:2" ht="12.75">
      <c r="A129" s="5"/>
      <c r="B129" s="6"/>
    </row>
    <row r="130" spans="1:2" ht="12.75">
      <c r="A130" s="5"/>
      <c r="B130" s="6"/>
    </row>
    <row r="131" spans="1:2" ht="12.75">
      <c r="A131" s="5"/>
      <c r="B131" s="6"/>
    </row>
    <row r="132" spans="1:2" ht="12.75">
      <c r="A132" s="5"/>
      <c r="B132" s="6"/>
    </row>
    <row r="133" spans="1:2" ht="12.75">
      <c r="A133" s="5"/>
      <c r="B133" s="6"/>
    </row>
    <row r="134" spans="1:2" ht="12.75">
      <c r="A134" s="5"/>
      <c r="B134" s="6"/>
    </row>
    <row r="135" spans="1:2" ht="12.75">
      <c r="A135" s="5"/>
      <c r="B135" s="6"/>
    </row>
    <row r="136" spans="1:2" ht="12.75">
      <c r="A136" s="5"/>
      <c r="B136" s="6"/>
    </row>
    <row r="137" spans="1:2" ht="12.75">
      <c r="A137" s="5"/>
      <c r="B137" s="6"/>
    </row>
    <row r="138" spans="1:2" ht="12.75">
      <c r="A138" s="5"/>
      <c r="B138" s="6"/>
    </row>
    <row r="139" spans="1:2" ht="12.75">
      <c r="A139" s="5"/>
      <c r="B139" s="6"/>
    </row>
    <row r="140" spans="1:2" ht="12.75">
      <c r="A140" s="5"/>
      <c r="B140" s="6"/>
    </row>
    <row r="141" spans="1:2" ht="12.75">
      <c r="A141" s="5"/>
      <c r="B141" s="6"/>
    </row>
    <row r="142" spans="1:2" ht="12.75">
      <c r="A142" s="5"/>
      <c r="B142" s="6"/>
    </row>
    <row r="143" spans="1:2" ht="12.75">
      <c r="A143" s="5"/>
      <c r="B143" s="6"/>
    </row>
    <row r="144" spans="1:2" ht="12.75">
      <c r="A144" s="5"/>
      <c r="B144" s="6"/>
    </row>
    <row r="145" spans="1:2" ht="12.75">
      <c r="A145" s="5"/>
      <c r="B145" s="6"/>
    </row>
    <row r="146" spans="1:2" ht="12.75">
      <c r="A146" s="5"/>
      <c r="B146" s="6"/>
    </row>
    <row r="147" spans="1:2" ht="12.75">
      <c r="A147" s="5"/>
      <c r="B147" s="6"/>
    </row>
    <row r="148" spans="1:2" ht="12.75">
      <c r="A148" s="5"/>
      <c r="B148" s="6"/>
    </row>
    <row r="149" spans="1:2" ht="12.75">
      <c r="A149" s="5"/>
      <c r="B149" s="6"/>
    </row>
    <row r="150" spans="1:2" ht="12.75">
      <c r="A150" s="5"/>
      <c r="B150" s="6"/>
    </row>
    <row r="151" spans="1:2" ht="12.75">
      <c r="A151" s="5"/>
      <c r="B151" s="6"/>
    </row>
    <row r="152" spans="1:2" ht="12.75">
      <c r="A152" s="5"/>
      <c r="B152" s="6"/>
    </row>
    <row r="153" spans="1:2" ht="12.75">
      <c r="A153" s="5"/>
      <c r="B153" s="6"/>
    </row>
    <row r="154" spans="1:2" ht="12.75">
      <c r="A154" s="5"/>
      <c r="B154" s="6"/>
    </row>
    <row r="155" spans="1:2" ht="12.75">
      <c r="A155" s="5"/>
      <c r="B155" s="6"/>
    </row>
    <row r="156" spans="1:2" ht="12.75">
      <c r="A156" s="5"/>
      <c r="B156" s="6"/>
    </row>
    <row r="157" spans="1:2" ht="12.75">
      <c r="A157" s="5"/>
      <c r="B157" s="6"/>
    </row>
    <row r="158" spans="1:2" ht="12.75">
      <c r="A158" s="5"/>
      <c r="B158" s="6"/>
    </row>
    <row r="159" spans="1:2" ht="12.75">
      <c r="A159" s="5"/>
      <c r="B159" s="6"/>
    </row>
    <row r="160" spans="1:2" ht="12.75">
      <c r="A160" s="5"/>
      <c r="B160" s="6"/>
    </row>
    <row r="161" spans="1:2" ht="12.75">
      <c r="A161" s="5"/>
      <c r="B161" s="6"/>
    </row>
    <row r="162" spans="1:2" ht="12.75">
      <c r="A162" s="5"/>
      <c r="B162" s="6"/>
    </row>
    <row r="163" spans="1:2" ht="12.75">
      <c r="A163" s="5"/>
      <c r="B163" s="6"/>
    </row>
    <row r="164" spans="1:2" ht="12.75">
      <c r="A164" s="5"/>
      <c r="B164" s="6"/>
    </row>
    <row r="165" spans="1:2" ht="12.75">
      <c r="A165" s="5"/>
      <c r="B165" s="6"/>
    </row>
    <row r="166" spans="1:2" ht="12.75">
      <c r="A166" s="5"/>
      <c r="B166" s="6"/>
    </row>
    <row r="167" spans="1:2" ht="12.75">
      <c r="A167" s="5"/>
      <c r="B167" s="6"/>
    </row>
    <row r="168" spans="1:2" ht="12.75">
      <c r="A168" s="5"/>
      <c r="B168" s="6"/>
    </row>
    <row r="169" spans="1:2" ht="12.75">
      <c r="A169" s="5"/>
      <c r="B169" s="6"/>
    </row>
    <row r="170" spans="1:2" ht="12.75">
      <c r="A170" s="5"/>
      <c r="B170" s="6"/>
    </row>
    <row r="171" spans="1:2" ht="12.75">
      <c r="A171" s="5"/>
      <c r="B171" s="6"/>
    </row>
    <row r="172" spans="1:2" ht="12.75">
      <c r="A172" s="5"/>
      <c r="B172" s="6"/>
    </row>
    <row r="173" spans="1:2" ht="12.75">
      <c r="A173" s="5"/>
      <c r="B173" s="6"/>
    </row>
    <row r="174" spans="1:2" ht="12.75">
      <c r="A174" s="5"/>
      <c r="B174" s="6"/>
    </row>
    <row r="175" spans="1:2" ht="12.75">
      <c r="A175" s="5"/>
      <c r="B175" s="6"/>
    </row>
    <row r="176" spans="1:2" ht="12.75">
      <c r="A176" s="5"/>
      <c r="B176" s="6"/>
    </row>
    <row r="177" spans="1:2" ht="12.75">
      <c r="A177" s="5"/>
      <c r="B177" s="6"/>
    </row>
    <row r="178" spans="1:2" ht="12.75">
      <c r="A178" s="5"/>
      <c r="B178" s="6"/>
    </row>
    <row r="179" spans="1:2" ht="12.75">
      <c r="A179" s="5"/>
      <c r="B179" s="6"/>
    </row>
    <row r="180" spans="1:2" ht="12.75">
      <c r="A180" s="5"/>
      <c r="B180" s="6"/>
    </row>
    <row r="181" spans="1:2" ht="12.75">
      <c r="A181" s="5"/>
      <c r="B181" s="6"/>
    </row>
    <row r="182" spans="1:2" ht="12.75">
      <c r="A182" s="5"/>
      <c r="B182" s="6"/>
    </row>
    <row r="183" spans="1:2" ht="12.75">
      <c r="A183" s="5"/>
      <c r="B183" s="6"/>
    </row>
    <row r="184" spans="1:2" ht="12.75">
      <c r="A184" s="5"/>
      <c r="B184" s="6"/>
    </row>
    <row r="185" spans="1:2" ht="12.75">
      <c r="A185" s="5"/>
      <c r="B185" s="6"/>
    </row>
    <row r="186" spans="1:2" ht="12.75">
      <c r="A186" s="5"/>
      <c r="B186" s="6"/>
    </row>
    <row r="187" spans="1:2" ht="12.75">
      <c r="A187" s="5"/>
      <c r="B187" s="6"/>
    </row>
    <row r="188" spans="1:2" ht="12.75">
      <c r="A188" s="5"/>
      <c r="B188" s="6"/>
    </row>
    <row r="189" spans="1:2" ht="12.75">
      <c r="A189" s="5"/>
      <c r="B189" s="6"/>
    </row>
    <row r="190" spans="1:2" ht="12.75">
      <c r="A190" s="5"/>
      <c r="B190" s="6"/>
    </row>
    <row r="191" spans="1:2" ht="12.75">
      <c r="A191" s="5"/>
      <c r="B191" s="6"/>
    </row>
    <row r="192" spans="1:2" ht="12.75">
      <c r="A192" s="5"/>
      <c r="B192" s="6"/>
    </row>
    <row r="193" spans="1:2" ht="12.75">
      <c r="A193" s="5"/>
      <c r="B193" s="6"/>
    </row>
    <row r="194" spans="1:2" ht="12.75">
      <c r="A194" s="5"/>
      <c r="B194" s="6"/>
    </row>
    <row r="195" spans="1:2" ht="12.75">
      <c r="A195" s="5"/>
      <c r="B195" s="6"/>
    </row>
    <row r="196" spans="1:2" ht="12.75">
      <c r="A196" s="5"/>
      <c r="B196" s="6"/>
    </row>
    <row r="197" spans="1:2" ht="12.75">
      <c r="A197" s="5"/>
      <c r="B197" s="6"/>
    </row>
    <row r="198" spans="1:2" ht="12.75">
      <c r="A198" s="7"/>
      <c r="B198" s="6"/>
    </row>
    <row r="199" spans="1:2" ht="12.75">
      <c r="A199" s="8"/>
      <c r="B199" s="6"/>
    </row>
    <row r="200" spans="1:2" ht="12.75">
      <c r="A200" s="8"/>
      <c r="B200" s="6"/>
    </row>
    <row r="201" spans="1:2" ht="12.75">
      <c r="A201" s="8"/>
      <c r="B201" s="6"/>
    </row>
    <row r="202" spans="1:2" ht="12.75">
      <c r="A202" s="8"/>
      <c r="B202" s="6"/>
    </row>
    <row r="203" spans="1:2" ht="12.75">
      <c r="A203" s="8"/>
      <c r="B203" s="6"/>
    </row>
    <row r="204" spans="1:2" ht="12.75">
      <c r="A204" s="8"/>
      <c r="B204" s="6"/>
    </row>
    <row r="205" spans="1:2" ht="12.75">
      <c r="A205" s="9"/>
      <c r="B205" s="10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  <row r="216" spans="1:2" ht="12.75">
      <c r="A216" s="9"/>
      <c r="B216" s="10"/>
    </row>
    <row r="217" spans="1:2" ht="12.75">
      <c r="A217" s="9"/>
      <c r="B217" s="10"/>
    </row>
    <row r="218" spans="1:2" ht="12.75">
      <c r="A218" s="9"/>
      <c r="B218" s="10"/>
    </row>
    <row r="219" spans="1:2" ht="12.75">
      <c r="A219" s="9"/>
      <c r="B219" s="10"/>
    </row>
    <row r="220" spans="1:2" ht="12.75">
      <c r="A220" s="9"/>
      <c r="B220" s="10"/>
    </row>
    <row r="221" spans="1:2" ht="12.75">
      <c r="A221" s="9"/>
      <c r="B221" s="10"/>
    </row>
    <row r="222" spans="1:2" ht="12.75">
      <c r="A222" s="9"/>
      <c r="B222" s="10"/>
    </row>
    <row r="223" spans="1:2" ht="12.75">
      <c r="A223" s="9"/>
      <c r="B223" s="10"/>
    </row>
    <row r="224" spans="1:2" ht="12.75">
      <c r="A224" s="9"/>
      <c r="B22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5"/>
  <sheetViews>
    <sheetView showGridLines="0" zoomScalePageLayoutView="0" workbookViewId="0" topLeftCell="A57">
      <selection activeCell="A64" sqref="A64:IV69"/>
    </sheetView>
  </sheetViews>
  <sheetFormatPr defaultColWidth="44.57421875" defaultRowHeight="12.75"/>
  <cols>
    <col min="1" max="1" width="49.57421875" style="0" customWidth="1"/>
    <col min="2" max="2" width="18.140625" style="3" customWidth="1"/>
    <col min="3" max="3" width="8.421875" style="0" customWidth="1"/>
  </cols>
  <sheetData>
    <row r="1" spans="1:2" ht="15">
      <c r="A1" s="11"/>
      <c r="B1" s="11"/>
    </row>
    <row r="2" spans="1:3" s="4" customFormat="1" ht="12.75">
      <c r="A2" s="30" t="s">
        <v>23</v>
      </c>
      <c r="B2" s="30" t="s">
        <v>24</v>
      </c>
      <c r="C2" s="30" t="s">
        <v>34</v>
      </c>
    </row>
    <row r="3" spans="1:3" ht="12.75">
      <c r="A3" s="76" t="s">
        <v>249</v>
      </c>
      <c r="B3" s="76" t="s">
        <v>202</v>
      </c>
      <c r="C3" s="96">
        <f>VLOOKUP(A3,Teams!B$1:AA$306,16,FALSE)</f>
        <v>0</v>
      </c>
    </row>
    <row r="4" spans="1:3" ht="12.75">
      <c r="A4" s="72" t="s">
        <v>246</v>
      </c>
      <c r="B4" s="72" t="s">
        <v>175</v>
      </c>
      <c r="C4" s="97">
        <f>VLOOKUP(A4,Teams!B$1:AA$306,16,FALSE)</f>
        <v>0</v>
      </c>
    </row>
    <row r="5" spans="1:3" ht="12.75">
      <c r="A5" s="72" t="s">
        <v>269</v>
      </c>
      <c r="B5" s="72" t="s">
        <v>85</v>
      </c>
      <c r="C5" s="97">
        <f>VLOOKUP(A5,Teams!B$1:AA$306,16,FALSE)</f>
        <v>0</v>
      </c>
    </row>
    <row r="6" spans="1:3" ht="12.75">
      <c r="A6" s="72" t="s">
        <v>170</v>
      </c>
      <c r="B6" s="72" t="s">
        <v>140</v>
      </c>
      <c r="C6" s="97">
        <f>VLOOKUP(A6,Teams!B$1:AA$306,16,FALSE)</f>
        <v>0</v>
      </c>
    </row>
    <row r="7" spans="1:3" ht="12.75">
      <c r="A7" s="72" t="s">
        <v>208</v>
      </c>
      <c r="B7" s="72" t="s">
        <v>163</v>
      </c>
      <c r="C7" s="97">
        <f>VLOOKUP(A7,Teams!B$1:AA$306,16,FALSE)</f>
        <v>0</v>
      </c>
    </row>
    <row r="8" spans="1:3" ht="12.75">
      <c r="A8" s="74" t="s">
        <v>263</v>
      </c>
      <c r="B8" s="72" t="s">
        <v>8</v>
      </c>
      <c r="C8" s="97">
        <f>VLOOKUP(A8,Teams!B$1:AA$306,16,FALSE)</f>
        <v>0</v>
      </c>
    </row>
    <row r="9" spans="1:3" ht="12.75">
      <c r="A9" s="72" t="s">
        <v>239</v>
      </c>
      <c r="B9" s="72" t="s">
        <v>12</v>
      </c>
      <c r="C9" s="97">
        <f>VLOOKUP(A9,Teams!B$1:AA$306,16,FALSE)</f>
        <v>0</v>
      </c>
    </row>
    <row r="10" spans="1:3" ht="12.75">
      <c r="A10" s="72" t="s">
        <v>238</v>
      </c>
      <c r="B10" s="72" t="s">
        <v>12</v>
      </c>
      <c r="C10" s="97">
        <f>VLOOKUP(A10,Teams!B$1:AA$306,16,FALSE)</f>
        <v>0</v>
      </c>
    </row>
    <row r="11" spans="1:3" ht="12.75">
      <c r="A11" s="72" t="s">
        <v>254</v>
      </c>
      <c r="B11" s="72" t="s">
        <v>93</v>
      </c>
      <c r="C11" s="97">
        <f>VLOOKUP(A11,Teams!B$1:AA$306,16,FALSE)</f>
        <v>0</v>
      </c>
    </row>
    <row r="12" spans="1:3" ht="12.75">
      <c r="A12" s="72" t="s">
        <v>260</v>
      </c>
      <c r="B12" s="72" t="s">
        <v>11</v>
      </c>
      <c r="C12" s="97">
        <f>VLOOKUP(A12,Teams!B$1:AA$306,16,FALSE)</f>
        <v>0</v>
      </c>
    </row>
    <row r="13" spans="1:3" ht="12.75">
      <c r="A13" s="72" t="s">
        <v>247</v>
      </c>
      <c r="B13" s="72" t="s">
        <v>175</v>
      </c>
      <c r="C13" s="97">
        <f>VLOOKUP(A13,Teams!B$1:AA$306,16,FALSE)</f>
        <v>0</v>
      </c>
    </row>
    <row r="14" spans="1:3" ht="12.75">
      <c r="A14" s="72" t="s">
        <v>277</v>
      </c>
      <c r="B14" s="72" t="s">
        <v>108</v>
      </c>
      <c r="C14" s="97">
        <f>VLOOKUP(A14,Teams!B$1:AA$306,16,FALSE)</f>
        <v>0</v>
      </c>
    </row>
    <row r="15" spans="1:3" ht="12.75">
      <c r="A15" s="72" t="s">
        <v>257</v>
      </c>
      <c r="B15" s="72" t="s">
        <v>121</v>
      </c>
      <c r="C15" s="97">
        <f>VLOOKUP(A15,Teams!B$1:AA$306,16,FALSE)</f>
        <v>0</v>
      </c>
    </row>
    <row r="16" spans="1:3" ht="12.75">
      <c r="A16" s="72" t="s">
        <v>264</v>
      </c>
      <c r="B16" s="72" t="s">
        <v>120</v>
      </c>
      <c r="C16" s="97">
        <f>VLOOKUP(A16,Teams!B$1:AA$306,16,FALSE)</f>
        <v>0</v>
      </c>
    </row>
    <row r="17" spans="1:3" ht="12.75">
      <c r="A17" s="72" t="s">
        <v>259</v>
      </c>
      <c r="B17" s="72" t="s">
        <v>14</v>
      </c>
      <c r="C17" s="97">
        <f>VLOOKUP(A17,Teams!B$1:AA$306,16,FALSE)</f>
        <v>0</v>
      </c>
    </row>
    <row r="18" spans="1:3" ht="12.75">
      <c r="A18" s="74" t="s">
        <v>272</v>
      </c>
      <c r="B18" s="72" t="s">
        <v>200</v>
      </c>
      <c r="C18" s="97">
        <f>VLOOKUP(A18,Teams!B$1:AA$306,16,FALSE)</f>
        <v>0</v>
      </c>
    </row>
    <row r="19" spans="1:3" ht="12.75">
      <c r="A19" s="72" t="s">
        <v>225</v>
      </c>
      <c r="B19" s="72" t="s">
        <v>68</v>
      </c>
      <c r="C19" s="97">
        <f>VLOOKUP(A19,Teams!B$1:AA$306,16,FALSE)</f>
        <v>0</v>
      </c>
    </row>
    <row r="20" spans="1:3" ht="12.75">
      <c r="A20" s="72" t="s">
        <v>250</v>
      </c>
      <c r="B20" s="72" t="s">
        <v>204</v>
      </c>
      <c r="C20" s="97">
        <f>VLOOKUP(A20,Teams!B$1:AA$306,16,FALSE)</f>
        <v>0</v>
      </c>
    </row>
    <row r="21" spans="1:3" ht="12.75">
      <c r="A21" s="72" t="s">
        <v>243</v>
      </c>
      <c r="B21" s="72" t="s">
        <v>13</v>
      </c>
      <c r="C21" s="97">
        <f>VLOOKUP(A21,Teams!B$1:AA$306,16,FALSE)</f>
        <v>0</v>
      </c>
    </row>
    <row r="22" spans="1:3" ht="12.75">
      <c r="A22" s="72" t="s">
        <v>245</v>
      </c>
      <c r="B22" s="72" t="s">
        <v>13</v>
      </c>
      <c r="C22" s="97">
        <f>VLOOKUP(A22,Teams!B$1:AA$306,16,FALSE)</f>
        <v>0</v>
      </c>
    </row>
    <row r="23" spans="1:3" ht="12.75">
      <c r="A23" s="72" t="s">
        <v>69</v>
      </c>
      <c r="B23" s="72" t="s">
        <v>68</v>
      </c>
      <c r="C23" s="97">
        <f>VLOOKUP(A23,Teams!B$1:AA$306,16,FALSE)</f>
        <v>0</v>
      </c>
    </row>
    <row r="24" spans="1:3" ht="12.75">
      <c r="A24" s="72" t="s">
        <v>261</v>
      </c>
      <c r="B24" s="72" t="s">
        <v>11</v>
      </c>
      <c r="C24" s="97">
        <f>VLOOKUP(A24,Teams!B$1:AA$306,16,FALSE)</f>
        <v>0</v>
      </c>
    </row>
    <row r="25" spans="1:3" ht="12.75">
      <c r="A25" s="78" t="s">
        <v>281</v>
      </c>
      <c r="B25" s="78" t="s">
        <v>280</v>
      </c>
      <c r="C25" s="97">
        <f>VLOOKUP(A25,Teams!B$1:AA$306,16,FALSE)</f>
        <v>0</v>
      </c>
    </row>
    <row r="26" spans="1:3" ht="12.75">
      <c r="A26" s="72" t="s">
        <v>236</v>
      </c>
      <c r="B26" s="72" t="s">
        <v>10</v>
      </c>
      <c r="C26" s="97">
        <f>VLOOKUP(A26,Teams!B$1:AA$306,16,FALSE)</f>
        <v>0</v>
      </c>
    </row>
    <row r="27" spans="1:3" ht="12.75">
      <c r="A27" s="72" t="s">
        <v>270</v>
      </c>
      <c r="B27" s="72" t="s">
        <v>118</v>
      </c>
      <c r="C27" s="97">
        <f>VLOOKUP(A27,Teams!B$1:AA$306,16,FALSE)</f>
        <v>0</v>
      </c>
    </row>
    <row r="28" spans="1:3" ht="12.75">
      <c r="A28" s="72" t="s">
        <v>278</v>
      </c>
      <c r="B28" s="72" t="s">
        <v>97</v>
      </c>
      <c r="C28" s="97">
        <f>VLOOKUP(A28,Teams!B$1:AA$306,16,FALSE)</f>
        <v>0</v>
      </c>
    </row>
    <row r="29" spans="1:3" ht="12.75">
      <c r="A29" s="72" t="s">
        <v>237</v>
      </c>
      <c r="B29" s="72" t="s">
        <v>65</v>
      </c>
      <c r="C29" s="97">
        <f>VLOOKUP(A29,Teams!B$1:AA$306,16,FALSE)</f>
        <v>0</v>
      </c>
    </row>
    <row r="30" spans="1:3" ht="12.75">
      <c r="A30" s="72" t="s">
        <v>279</v>
      </c>
      <c r="B30" s="72" t="s">
        <v>97</v>
      </c>
      <c r="C30" s="97">
        <f>VLOOKUP(A30,Teams!B$1:AA$306,16,FALSE)</f>
        <v>0</v>
      </c>
    </row>
    <row r="31" spans="1:3" ht="12.75">
      <c r="A31" s="72" t="s">
        <v>231</v>
      </c>
      <c r="B31" s="72" t="s">
        <v>17</v>
      </c>
      <c r="C31" s="97">
        <f>VLOOKUP(A31,Teams!B$1:AA$306,16,FALSE)</f>
        <v>0</v>
      </c>
    </row>
    <row r="32" spans="1:3" ht="12.75">
      <c r="A32" s="72" t="s">
        <v>240</v>
      </c>
      <c r="B32" s="72" t="s">
        <v>21</v>
      </c>
      <c r="C32" s="97">
        <f>VLOOKUP(A32,Teams!B$1:AA$306,16,FALSE)</f>
        <v>0</v>
      </c>
    </row>
    <row r="33" spans="1:3" ht="12.75">
      <c r="A33" s="74" t="s">
        <v>275</v>
      </c>
      <c r="B33" s="72" t="s">
        <v>137</v>
      </c>
      <c r="C33" s="97">
        <f>VLOOKUP(A33,Teams!B$1:AA$306,16,FALSE)</f>
        <v>0</v>
      </c>
    </row>
    <row r="34" spans="1:3" ht="12.75">
      <c r="A34" s="72" t="s">
        <v>171</v>
      </c>
      <c r="B34" s="72" t="s">
        <v>140</v>
      </c>
      <c r="C34" s="97">
        <f>VLOOKUP(A34,Teams!B$1:AA$306,16,FALSE)</f>
        <v>0</v>
      </c>
    </row>
    <row r="35" spans="1:3" ht="12.75">
      <c r="A35" s="72" t="s">
        <v>262</v>
      </c>
      <c r="B35" s="72" t="s">
        <v>8</v>
      </c>
      <c r="C35" s="97">
        <f>VLOOKUP(A35,Teams!B$1:AA$306,16,FALSE)</f>
        <v>0</v>
      </c>
    </row>
    <row r="36" spans="1:3" ht="12.75">
      <c r="A36" s="72" t="s">
        <v>113</v>
      </c>
      <c r="B36" s="72" t="s">
        <v>75</v>
      </c>
      <c r="C36" s="97">
        <f>VLOOKUP(A36,Teams!B$1:AA$306,16,FALSE)</f>
        <v>0</v>
      </c>
    </row>
    <row r="37" spans="1:3" ht="12.75">
      <c r="A37" s="72" t="s">
        <v>284</v>
      </c>
      <c r="B37" s="72" t="s">
        <v>158</v>
      </c>
      <c r="C37" s="97">
        <f>VLOOKUP(A37,Teams!B$1:AA$306,16,FALSE)</f>
        <v>0</v>
      </c>
    </row>
    <row r="38" spans="1:3" ht="12.75">
      <c r="A38" s="78" t="s">
        <v>273</v>
      </c>
      <c r="B38" s="78" t="s">
        <v>140</v>
      </c>
      <c r="C38" s="97">
        <f>VLOOKUP(A38,Teams!B$1:AA$306,16,FALSE)</f>
        <v>0</v>
      </c>
    </row>
    <row r="39" spans="1:3" ht="12.75">
      <c r="A39" s="72" t="s">
        <v>241</v>
      </c>
      <c r="B39" s="72" t="s">
        <v>17</v>
      </c>
      <c r="C39" s="97">
        <f>VLOOKUP(A39,Teams!B$1:AA$306,16,FALSE)</f>
        <v>0</v>
      </c>
    </row>
    <row r="40" spans="1:3" ht="12.75">
      <c r="A40" s="72" t="s">
        <v>209</v>
      </c>
      <c r="B40" s="72" t="s">
        <v>163</v>
      </c>
      <c r="C40" s="97">
        <f>VLOOKUP(A40,Teams!B$1:AA$306,16,FALSE)</f>
        <v>0</v>
      </c>
    </row>
    <row r="41" spans="1:3" ht="12.75">
      <c r="A41" s="72" t="s">
        <v>242</v>
      </c>
      <c r="B41" s="72" t="s">
        <v>13</v>
      </c>
      <c r="C41" s="97">
        <f>VLOOKUP(A41,Teams!B$1:AA$306,16,FALSE)</f>
        <v>0</v>
      </c>
    </row>
    <row r="42" spans="1:3" ht="12.75">
      <c r="A42" s="72" t="s">
        <v>244</v>
      </c>
      <c r="B42" s="72" t="s">
        <v>6</v>
      </c>
      <c r="C42" s="97">
        <f>VLOOKUP(A42,Teams!B$1:AA$306,16,FALSE)</f>
        <v>0</v>
      </c>
    </row>
    <row r="43" spans="1:3" ht="12.75">
      <c r="A43" s="72" t="s">
        <v>267</v>
      </c>
      <c r="B43" s="72" t="s">
        <v>201</v>
      </c>
      <c r="C43" s="97">
        <f>VLOOKUP(A43,Teams!B$1:AA$306,16,FALSE)</f>
        <v>0</v>
      </c>
    </row>
    <row r="44" spans="1:3" ht="12.75">
      <c r="A44" s="72" t="s">
        <v>223</v>
      </c>
      <c r="B44" s="72" t="s">
        <v>115</v>
      </c>
      <c r="C44" s="97">
        <f>VLOOKUP(A44,Teams!B$1:AA$306,16,FALSE)</f>
        <v>0</v>
      </c>
    </row>
    <row r="45" spans="1:3" ht="12.75">
      <c r="A45" s="72" t="s">
        <v>271</v>
      </c>
      <c r="B45" s="72" t="s">
        <v>118</v>
      </c>
      <c r="C45" s="97">
        <f>VLOOKUP(A45,Teams!B$1:AA$306,16,FALSE)</f>
        <v>0</v>
      </c>
    </row>
    <row r="46" spans="1:3" ht="12.75">
      <c r="A46" s="72" t="s">
        <v>253</v>
      </c>
      <c r="B46" s="72" t="s">
        <v>93</v>
      </c>
      <c r="C46" s="97">
        <f>VLOOKUP(A46,Teams!B$1:AA$306,16,FALSE)</f>
        <v>0</v>
      </c>
    </row>
    <row r="47" spans="1:3" ht="12.75">
      <c r="A47" s="72" t="s">
        <v>235</v>
      </c>
      <c r="B47" s="72" t="s">
        <v>10</v>
      </c>
      <c r="C47" s="97">
        <f>VLOOKUP(A47,Teams!B$1:AA$306,16,FALSE)</f>
        <v>0</v>
      </c>
    </row>
    <row r="48" spans="1:3" ht="12.75">
      <c r="A48" s="72" t="s">
        <v>276</v>
      </c>
      <c r="B48" s="72" t="s">
        <v>137</v>
      </c>
      <c r="C48" s="97">
        <f>VLOOKUP(A48,Teams!B$1:AA$306,16,FALSE)</f>
        <v>0</v>
      </c>
    </row>
    <row r="49" spans="1:3" ht="12.75">
      <c r="A49" s="72" t="s">
        <v>224</v>
      </c>
      <c r="B49" s="72" t="s">
        <v>68</v>
      </c>
      <c r="C49" s="97">
        <f>VLOOKUP(A49,Teams!B$1:AA$306,16,FALSE)</f>
        <v>0</v>
      </c>
    </row>
    <row r="50" spans="1:3" ht="12.75">
      <c r="A50" s="72" t="s">
        <v>234</v>
      </c>
      <c r="B50" s="72" t="s">
        <v>86</v>
      </c>
      <c r="C50" s="97">
        <f>VLOOKUP(A50,Teams!B$1:AA$306,16,FALSE)</f>
        <v>0</v>
      </c>
    </row>
    <row r="51" spans="1:3" ht="12.75">
      <c r="A51" s="72" t="s">
        <v>251</v>
      </c>
      <c r="B51" s="72" t="s">
        <v>204</v>
      </c>
      <c r="C51" s="97">
        <f>VLOOKUP(A51,Teams!B$1:AA$306,16,FALSE)</f>
        <v>0</v>
      </c>
    </row>
    <row r="52" spans="1:3" ht="12.75">
      <c r="A52" s="74" t="s">
        <v>252</v>
      </c>
      <c r="B52" s="72" t="s">
        <v>93</v>
      </c>
      <c r="C52" s="97">
        <f>VLOOKUP(A52,Teams!B$1:AA$306,16,FALSE)</f>
        <v>0</v>
      </c>
    </row>
    <row r="53" spans="1:3" ht="12.75">
      <c r="A53" s="72" t="s">
        <v>256</v>
      </c>
      <c r="B53" s="72" t="s">
        <v>218</v>
      </c>
      <c r="C53" s="97">
        <f>VLOOKUP(A53,Teams!B$1:AA$306,16,FALSE)</f>
        <v>0</v>
      </c>
    </row>
    <row r="54" spans="1:3" ht="12.75">
      <c r="A54" s="72" t="s">
        <v>268</v>
      </c>
      <c r="B54" s="72" t="s">
        <v>84</v>
      </c>
      <c r="C54" s="97">
        <f>VLOOKUP(A54,Teams!B$1:AA$306,16,FALSE)</f>
        <v>0</v>
      </c>
    </row>
    <row r="55" spans="1:3" ht="12.75">
      <c r="A55" s="72" t="s">
        <v>111</v>
      </c>
      <c r="B55" s="72" t="s">
        <v>52</v>
      </c>
      <c r="C55" s="97">
        <f>VLOOKUP(A55,Teams!B$1:AA$306,16,FALSE)</f>
        <v>0</v>
      </c>
    </row>
    <row r="56" spans="1:3" ht="12.75">
      <c r="A56" s="72" t="s">
        <v>233</v>
      </c>
      <c r="B56" s="72" t="s">
        <v>86</v>
      </c>
      <c r="C56" s="97">
        <f>VLOOKUP(A56,Teams!B$1:AA$306,16,FALSE)</f>
        <v>0</v>
      </c>
    </row>
    <row r="57" spans="1:3" ht="12.75">
      <c r="A57" s="72" t="s">
        <v>266</v>
      </c>
      <c r="B57" s="72" t="s">
        <v>120</v>
      </c>
      <c r="C57" s="97">
        <f>VLOOKUP(A57,Teams!B$1:AA$306,16,FALSE)</f>
        <v>0</v>
      </c>
    </row>
    <row r="58" spans="1:3" ht="12.75">
      <c r="A58" s="72" t="s">
        <v>258</v>
      </c>
      <c r="B58" s="72" t="s">
        <v>121</v>
      </c>
      <c r="C58" s="97">
        <f>VLOOKUP(A58,Teams!B$1:AA$306,16,FALSE)</f>
        <v>0</v>
      </c>
    </row>
    <row r="59" spans="1:3" ht="12.75">
      <c r="A59" s="72" t="s">
        <v>255</v>
      </c>
      <c r="B59" s="72" t="s">
        <v>218</v>
      </c>
      <c r="C59" s="97">
        <f>VLOOKUP(A59,Teams!B$1:AA$306,16,FALSE)</f>
        <v>0</v>
      </c>
    </row>
    <row r="60" spans="1:3" ht="12.75">
      <c r="A60" s="72" t="s">
        <v>265</v>
      </c>
      <c r="B60" s="72" t="s">
        <v>120</v>
      </c>
      <c r="C60" s="97">
        <f>VLOOKUP(A60,Teams!B$1:AA$306,16,FALSE)</f>
        <v>0</v>
      </c>
    </row>
    <row r="61" spans="1:3" ht="12.75">
      <c r="A61" s="72" t="s">
        <v>169</v>
      </c>
      <c r="B61" s="72" t="s">
        <v>14</v>
      </c>
      <c r="C61" s="97">
        <f>VLOOKUP(A61,Teams!B$1:AA$306,16,FALSE)</f>
        <v>0</v>
      </c>
    </row>
    <row r="62" spans="1:3" ht="12.75">
      <c r="A62" s="72" t="s">
        <v>112</v>
      </c>
      <c r="B62" s="72" t="s">
        <v>52</v>
      </c>
      <c r="C62" s="97">
        <f>VLOOKUP(A62,Teams!B$1:AA$306,16,FALSE)</f>
        <v>0</v>
      </c>
    </row>
    <row r="63" spans="1:3" ht="12.75">
      <c r="A63" s="79" t="s">
        <v>232</v>
      </c>
      <c r="B63" s="79" t="s">
        <v>86</v>
      </c>
      <c r="C63" s="97">
        <f>VLOOKUP(A63,Teams!B$1:AA$306,16,FALSE)</f>
        <v>0</v>
      </c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5"/>
      <c r="B67" s="6"/>
    </row>
    <row r="68" spans="1:2" ht="12.75">
      <c r="A68" s="5"/>
      <c r="B68" s="6"/>
    </row>
    <row r="69" spans="1:2" ht="12.75">
      <c r="A69" s="5"/>
      <c r="B69" s="6"/>
    </row>
    <row r="70" spans="1:2" ht="12.75">
      <c r="A70" s="5"/>
      <c r="B70" s="6"/>
    </row>
    <row r="71" spans="1:2" ht="12.75">
      <c r="A71" s="5"/>
      <c r="B71" s="6"/>
    </row>
    <row r="72" spans="1:2" ht="12.75">
      <c r="A72" s="5"/>
      <c r="B72" s="6"/>
    </row>
    <row r="73" spans="1:2" ht="12.75">
      <c r="A73" s="5"/>
      <c r="B73" s="6"/>
    </row>
    <row r="74" spans="1:2" ht="12.75">
      <c r="A74" s="5"/>
      <c r="B74" s="6"/>
    </row>
    <row r="75" spans="1:2" ht="12.75">
      <c r="A75" s="5"/>
      <c r="B75" s="6"/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2.75">
      <c r="A79" s="5"/>
      <c r="B79" s="6"/>
    </row>
    <row r="80" spans="1:2" ht="12.75">
      <c r="A80" s="5"/>
      <c r="B80" s="6"/>
    </row>
    <row r="81" spans="1:2" ht="12.75">
      <c r="A81" s="5"/>
      <c r="B81" s="6"/>
    </row>
    <row r="82" spans="1:2" ht="12.75">
      <c r="A82" s="5"/>
      <c r="B82" s="6"/>
    </row>
    <row r="83" spans="1:2" ht="12.75">
      <c r="A83" s="5"/>
      <c r="B83" s="6"/>
    </row>
    <row r="84" spans="1:2" ht="12.75">
      <c r="A84" s="5"/>
      <c r="B84" s="6"/>
    </row>
    <row r="85" spans="1:2" ht="12.75">
      <c r="A85" s="5"/>
      <c r="B85" s="6"/>
    </row>
    <row r="86" spans="1:2" ht="12.75">
      <c r="A86" s="5"/>
      <c r="B86" s="6"/>
    </row>
    <row r="87" spans="1:2" ht="12.75">
      <c r="A87" s="5"/>
      <c r="B87" s="6"/>
    </row>
    <row r="88" spans="1:2" ht="12.75">
      <c r="A88" s="5"/>
      <c r="B88" s="6"/>
    </row>
    <row r="89" spans="1:2" ht="12.75">
      <c r="A89" s="5"/>
      <c r="B89" s="6"/>
    </row>
    <row r="90" spans="1:2" ht="12.75">
      <c r="A90" s="5"/>
      <c r="B90" s="6"/>
    </row>
    <row r="91" spans="1:2" ht="12.75">
      <c r="A91" s="5"/>
      <c r="B91" s="6"/>
    </row>
    <row r="92" spans="1:2" ht="12.75">
      <c r="A92" s="5"/>
      <c r="B92" s="6"/>
    </row>
    <row r="93" spans="1:2" ht="12.75">
      <c r="A93" s="5"/>
      <c r="B93" s="6"/>
    </row>
    <row r="94" spans="1:2" ht="12.75">
      <c r="A94" s="5"/>
      <c r="B94" s="6"/>
    </row>
    <row r="95" spans="1:2" ht="12.75">
      <c r="A95" s="5"/>
      <c r="B95" s="6"/>
    </row>
    <row r="96" spans="1:2" ht="12.75">
      <c r="A96" s="5"/>
      <c r="B96" s="6"/>
    </row>
    <row r="97" spans="1:2" ht="12.75">
      <c r="A97" s="5"/>
      <c r="B97" s="6"/>
    </row>
    <row r="98" spans="1:2" ht="12.75">
      <c r="A98" s="5"/>
      <c r="B98" s="6"/>
    </row>
    <row r="99" spans="1:2" ht="12.75">
      <c r="A99" s="5"/>
      <c r="B99" s="6"/>
    </row>
    <row r="100" spans="1:2" ht="12.75">
      <c r="A100" s="5"/>
      <c r="B100" s="6"/>
    </row>
    <row r="101" spans="1:2" ht="12.75">
      <c r="A101" s="5"/>
      <c r="B101" s="6"/>
    </row>
    <row r="102" spans="1:2" ht="12.75">
      <c r="A102" s="5"/>
      <c r="B102" s="6"/>
    </row>
    <row r="103" spans="1:2" ht="12.75">
      <c r="A103" s="5"/>
      <c r="B103" s="6"/>
    </row>
    <row r="104" spans="1:2" ht="12.75">
      <c r="A104" s="5"/>
      <c r="B104" s="6"/>
    </row>
    <row r="105" spans="1:2" ht="12.75">
      <c r="A105" s="5"/>
      <c r="B105" s="6"/>
    </row>
    <row r="106" spans="1:2" ht="12.75">
      <c r="A106" s="5"/>
      <c r="B106" s="6"/>
    </row>
    <row r="107" spans="1:2" ht="12.75">
      <c r="A107" s="5"/>
      <c r="B107" s="6"/>
    </row>
    <row r="108" spans="1:2" ht="12.75">
      <c r="A108" s="5"/>
      <c r="B108" s="6"/>
    </row>
    <row r="109" spans="1:2" ht="12.75">
      <c r="A109" s="5"/>
      <c r="B109" s="6"/>
    </row>
    <row r="110" spans="1:2" ht="12.75">
      <c r="A110" s="5"/>
      <c r="B110" s="6"/>
    </row>
    <row r="111" spans="1:2" ht="12.75">
      <c r="A111" s="5"/>
      <c r="B111" s="6"/>
    </row>
    <row r="112" spans="1:2" ht="12.75">
      <c r="A112" s="5"/>
      <c r="B112" s="6"/>
    </row>
    <row r="113" spans="1:2" ht="12.75">
      <c r="A113" s="5"/>
      <c r="B113" s="6"/>
    </row>
    <row r="114" spans="1:2" ht="12.75">
      <c r="A114" s="5"/>
      <c r="B114" s="6"/>
    </row>
    <row r="115" spans="1:2" ht="12.75">
      <c r="A115" s="5"/>
      <c r="B115" s="6"/>
    </row>
    <row r="116" spans="1:2" ht="12.75">
      <c r="A116" s="5"/>
      <c r="B116" s="6"/>
    </row>
    <row r="117" spans="1:2" ht="12.75">
      <c r="A117" s="5"/>
      <c r="B117" s="6"/>
    </row>
    <row r="118" spans="1:2" ht="12.75">
      <c r="A118" s="5"/>
      <c r="B118" s="6"/>
    </row>
    <row r="119" spans="1:2" ht="12.75">
      <c r="A119" s="5"/>
      <c r="B119" s="6"/>
    </row>
    <row r="120" spans="1:2" ht="12.75">
      <c r="A120" s="5"/>
      <c r="B120" s="6"/>
    </row>
    <row r="121" spans="1:2" ht="12.75">
      <c r="A121" s="5"/>
      <c r="B121" s="6"/>
    </row>
    <row r="122" spans="1:2" ht="12.75">
      <c r="A122" s="5"/>
      <c r="B122" s="6"/>
    </row>
    <row r="123" spans="1:2" ht="12.75">
      <c r="A123" s="5"/>
      <c r="B123" s="6"/>
    </row>
    <row r="124" spans="1:2" ht="12.75">
      <c r="A124" s="5"/>
      <c r="B124" s="6"/>
    </row>
    <row r="125" spans="1:2" ht="12.75">
      <c r="A125" s="5"/>
      <c r="B125" s="6"/>
    </row>
    <row r="126" spans="1:2" ht="12.75">
      <c r="A126" s="5"/>
      <c r="B126" s="6"/>
    </row>
    <row r="127" spans="1:2" ht="12.75">
      <c r="A127" s="5"/>
      <c r="B127" s="6"/>
    </row>
    <row r="128" spans="1:2" ht="12.75">
      <c r="A128" s="5"/>
      <c r="B128" s="6"/>
    </row>
    <row r="129" spans="1:2" ht="12.75">
      <c r="A129" s="5"/>
      <c r="B129" s="6"/>
    </row>
    <row r="130" spans="1:2" ht="12.75">
      <c r="A130" s="5"/>
      <c r="B130" s="6"/>
    </row>
    <row r="131" spans="1:2" ht="12.75">
      <c r="A131" s="5"/>
      <c r="B131" s="6"/>
    </row>
    <row r="132" spans="1:2" ht="12.75">
      <c r="A132" s="5"/>
      <c r="B132" s="6"/>
    </row>
    <row r="133" spans="1:2" ht="12.75">
      <c r="A133" s="5"/>
      <c r="B133" s="6"/>
    </row>
    <row r="134" spans="1:2" ht="12.75">
      <c r="A134" s="5"/>
      <c r="B134" s="6"/>
    </row>
    <row r="135" spans="1:2" ht="12.75">
      <c r="A135" s="5"/>
      <c r="B135" s="6"/>
    </row>
    <row r="136" spans="1:2" ht="12.75">
      <c r="A136" s="5"/>
      <c r="B136" s="6"/>
    </row>
    <row r="137" spans="1:2" ht="12.75">
      <c r="A137" s="5"/>
      <c r="B137" s="6"/>
    </row>
    <row r="138" spans="1:2" ht="12.75">
      <c r="A138" s="5"/>
      <c r="B138" s="6"/>
    </row>
    <row r="139" spans="1:2" ht="12.75">
      <c r="A139" s="5"/>
      <c r="B139" s="6"/>
    </row>
    <row r="140" spans="1:2" ht="12.75">
      <c r="A140" s="5"/>
      <c r="B140" s="6"/>
    </row>
    <row r="141" spans="1:2" ht="12.75">
      <c r="A141" s="5"/>
      <c r="B141" s="6"/>
    </row>
    <row r="142" spans="1:2" ht="12.75">
      <c r="A142" s="5"/>
      <c r="B142" s="6"/>
    </row>
    <row r="143" spans="1:2" ht="12.75">
      <c r="A143" s="5"/>
      <c r="B143" s="6"/>
    </row>
    <row r="144" spans="1:2" ht="12.75">
      <c r="A144" s="5"/>
      <c r="B144" s="6"/>
    </row>
    <row r="145" spans="1:2" ht="12.75">
      <c r="A145" s="5"/>
      <c r="B145" s="6"/>
    </row>
    <row r="146" spans="1:2" ht="12.75">
      <c r="A146" s="5"/>
      <c r="B146" s="6"/>
    </row>
    <row r="147" spans="1:2" ht="12.75">
      <c r="A147" s="5"/>
      <c r="B147" s="6"/>
    </row>
    <row r="148" spans="1:2" ht="12.75">
      <c r="A148" s="5"/>
      <c r="B148" s="6"/>
    </row>
    <row r="149" spans="1:2" ht="12.75">
      <c r="A149" s="5"/>
      <c r="B149" s="6"/>
    </row>
    <row r="150" spans="1:2" ht="12.75">
      <c r="A150" s="5"/>
      <c r="B150" s="6"/>
    </row>
    <row r="151" spans="1:2" ht="12.75">
      <c r="A151" s="5"/>
      <c r="B151" s="6"/>
    </row>
    <row r="152" spans="1:2" ht="12.75">
      <c r="A152" s="5"/>
      <c r="B152" s="6"/>
    </row>
    <row r="153" spans="1:2" ht="12.75">
      <c r="A153" s="5"/>
      <c r="B153" s="6"/>
    </row>
    <row r="154" spans="1:2" ht="12.75">
      <c r="A154" s="5"/>
      <c r="B154" s="6"/>
    </row>
    <row r="155" spans="1:2" ht="12.75">
      <c r="A155" s="5"/>
      <c r="B155" s="6"/>
    </row>
    <row r="156" spans="1:2" ht="12.75">
      <c r="A156" s="5"/>
      <c r="B156" s="6"/>
    </row>
    <row r="157" spans="1:2" ht="12.75">
      <c r="A157" s="5"/>
      <c r="B157" s="6"/>
    </row>
    <row r="158" spans="1:2" ht="12.75">
      <c r="A158" s="5"/>
      <c r="B158" s="6"/>
    </row>
    <row r="159" spans="1:2" ht="12.75">
      <c r="A159" s="5"/>
      <c r="B159" s="6"/>
    </row>
    <row r="160" spans="1:2" ht="12.75">
      <c r="A160" s="5"/>
      <c r="B160" s="6"/>
    </row>
    <row r="161" spans="1:2" ht="12.75">
      <c r="A161" s="5"/>
      <c r="B161" s="6"/>
    </row>
    <row r="162" spans="1:2" ht="12.75">
      <c r="A162" s="5"/>
      <c r="B162" s="6"/>
    </row>
    <row r="163" spans="1:2" ht="12.75">
      <c r="A163" s="5"/>
      <c r="B163" s="6"/>
    </row>
    <row r="164" spans="1:2" ht="12.75">
      <c r="A164" s="5"/>
      <c r="B164" s="6"/>
    </row>
    <row r="165" spans="1:2" ht="12.75">
      <c r="A165" s="5"/>
      <c r="B165" s="6"/>
    </row>
    <row r="166" spans="1:2" ht="12.75">
      <c r="A166" s="5"/>
      <c r="B166" s="6"/>
    </row>
    <row r="167" spans="1:2" ht="12.75">
      <c r="A167" s="5"/>
      <c r="B167" s="6"/>
    </row>
    <row r="168" spans="1:2" ht="12.75">
      <c r="A168" s="5"/>
      <c r="B168" s="6"/>
    </row>
    <row r="169" spans="1:2" ht="12.75">
      <c r="A169" s="5"/>
      <c r="B169" s="6"/>
    </row>
    <row r="170" spans="1:2" ht="12.75">
      <c r="A170" s="5"/>
      <c r="B170" s="6"/>
    </row>
    <row r="171" spans="1:2" ht="12.75">
      <c r="A171" s="5"/>
      <c r="B171" s="6"/>
    </row>
    <row r="172" spans="1:2" ht="12.75">
      <c r="A172" s="5"/>
      <c r="B172" s="6"/>
    </row>
    <row r="173" spans="1:2" ht="12.75">
      <c r="A173" s="5"/>
      <c r="B173" s="6"/>
    </row>
    <row r="174" spans="1:2" ht="12.75">
      <c r="A174" s="5"/>
      <c r="B174" s="6"/>
    </row>
    <row r="175" spans="1:2" ht="12.75">
      <c r="A175" s="5"/>
      <c r="B175" s="6"/>
    </row>
    <row r="176" spans="1:2" ht="12.75">
      <c r="A176" s="5"/>
      <c r="B176" s="6"/>
    </row>
    <row r="177" spans="1:2" ht="12.75">
      <c r="A177" s="5"/>
      <c r="B177" s="6"/>
    </row>
    <row r="178" spans="1:2" ht="12.75">
      <c r="A178" s="5"/>
      <c r="B178" s="6"/>
    </row>
    <row r="179" spans="1:2" ht="12.75">
      <c r="A179" s="5"/>
      <c r="B179" s="6"/>
    </row>
    <row r="180" spans="1:2" ht="12.75">
      <c r="A180" s="5"/>
      <c r="B180" s="6"/>
    </row>
    <row r="181" spans="1:2" ht="12.75">
      <c r="A181" s="5"/>
      <c r="B181" s="6"/>
    </row>
    <row r="182" spans="1:2" ht="12.75">
      <c r="A182" s="5"/>
      <c r="B182" s="6"/>
    </row>
    <row r="183" spans="1:2" ht="12.75">
      <c r="A183" s="5"/>
      <c r="B183" s="6"/>
    </row>
    <row r="184" spans="1:2" ht="12.75">
      <c r="A184" s="5"/>
      <c r="B184" s="6"/>
    </row>
    <row r="185" spans="1:2" ht="12.75">
      <c r="A185" s="5"/>
      <c r="B185" s="6"/>
    </row>
    <row r="186" spans="1:2" ht="12.75">
      <c r="A186" s="5"/>
      <c r="B186" s="6"/>
    </row>
    <row r="187" spans="1:2" ht="12.75">
      <c r="A187" s="5"/>
      <c r="B187" s="6"/>
    </row>
    <row r="188" spans="1:2" ht="12.75">
      <c r="A188" s="5"/>
      <c r="B188" s="6"/>
    </row>
    <row r="189" spans="1:2" ht="12.75">
      <c r="A189" s="7"/>
      <c r="B189" s="6"/>
    </row>
    <row r="190" spans="1:2" ht="12.75">
      <c r="A190" s="8"/>
      <c r="B190" s="6"/>
    </row>
    <row r="191" spans="1:2" ht="12.75">
      <c r="A191" s="8"/>
      <c r="B191" s="6"/>
    </row>
    <row r="192" spans="1:2" ht="12.75">
      <c r="A192" s="8"/>
      <c r="B192" s="6"/>
    </row>
    <row r="193" spans="1:2" ht="12.75">
      <c r="A193" s="8"/>
      <c r="B193" s="6"/>
    </row>
    <row r="194" spans="1:2" ht="12.75">
      <c r="A194" s="8"/>
      <c r="B194" s="6"/>
    </row>
    <row r="195" spans="1:2" ht="12.75">
      <c r="A195" s="8"/>
      <c r="B195" s="6"/>
    </row>
    <row r="196" spans="1:2" ht="12.75">
      <c r="A196" s="9"/>
      <c r="B196" s="10"/>
    </row>
    <row r="197" spans="1:2" ht="12.75">
      <c r="A197" s="9"/>
      <c r="B197" s="10"/>
    </row>
    <row r="198" spans="1:2" ht="12.75">
      <c r="A198" s="9"/>
      <c r="B198" s="10"/>
    </row>
    <row r="199" spans="1:2" ht="12.75">
      <c r="A199" s="9"/>
      <c r="B199" s="10"/>
    </row>
    <row r="200" spans="1:2" ht="12.75">
      <c r="A200" s="9"/>
      <c r="B200" s="10"/>
    </row>
    <row r="201" spans="1:2" ht="12.75">
      <c r="A201" s="9"/>
      <c r="B201" s="10"/>
    </row>
    <row r="202" spans="1:2" ht="12.75">
      <c r="A202" s="9"/>
      <c r="B202" s="10"/>
    </row>
    <row r="203" spans="1:2" ht="12.75">
      <c r="A203" s="9"/>
      <c r="B203" s="10"/>
    </row>
    <row r="204" spans="1:2" ht="12.75">
      <c r="A204" s="9"/>
      <c r="B204" s="10"/>
    </row>
    <row r="205" spans="1:2" ht="12.75">
      <c r="A205" s="9"/>
      <c r="B205" s="10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5"/>
  <sheetViews>
    <sheetView showGridLines="0" zoomScalePageLayoutView="0" workbookViewId="0" topLeftCell="A55">
      <selection activeCell="A64" sqref="A64:IV68"/>
    </sheetView>
  </sheetViews>
  <sheetFormatPr defaultColWidth="44.57421875" defaultRowHeight="12.75"/>
  <cols>
    <col min="1" max="1" width="49.57421875" style="0" customWidth="1"/>
    <col min="2" max="2" width="18.140625" style="3" customWidth="1"/>
    <col min="3" max="3" width="9.57421875" style="1" customWidth="1"/>
  </cols>
  <sheetData>
    <row r="1" spans="1:2" ht="15">
      <c r="A1" s="11"/>
      <c r="B1" s="11"/>
    </row>
    <row r="2" spans="1:3" s="4" customFormat="1" ht="12.75">
      <c r="A2" s="12" t="s">
        <v>23</v>
      </c>
      <c r="B2" s="12" t="s">
        <v>24</v>
      </c>
      <c r="C2" s="30" t="s">
        <v>35</v>
      </c>
    </row>
    <row r="3" spans="1:3" ht="12.75">
      <c r="A3" s="76" t="s">
        <v>249</v>
      </c>
      <c r="B3" s="76" t="s">
        <v>202</v>
      </c>
      <c r="C3" s="43">
        <f>VLOOKUP(A3,Teams!B$1:AA$306,18,FALSE)</f>
        <v>0</v>
      </c>
    </row>
    <row r="4" spans="1:3" ht="12.75">
      <c r="A4" s="72" t="s">
        <v>246</v>
      </c>
      <c r="B4" s="72" t="s">
        <v>175</v>
      </c>
      <c r="C4" s="42">
        <f>VLOOKUP(A4,Teams!B$1:AA$306,18,FALSE)</f>
        <v>0</v>
      </c>
    </row>
    <row r="5" spans="1:3" ht="12.75">
      <c r="A5" s="72" t="s">
        <v>269</v>
      </c>
      <c r="B5" s="72" t="s">
        <v>85</v>
      </c>
      <c r="C5" s="42">
        <f>VLOOKUP(A5,Teams!B$1:AA$306,18,FALSE)</f>
        <v>0</v>
      </c>
    </row>
    <row r="6" spans="1:3" ht="12.75">
      <c r="A6" s="72" t="s">
        <v>170</v>
      </c>
      <c r="B6" s="72" t="s">
        <v>140</v>
      </c>
      <c r="C6" s="42">
        <f>VLOOKUP(A6,Teams!B$1:AA$306,18,FALSE)</f>
        <v>0</v>
      </c>
    </row>
    <row r="7" spans="1:3" ht="12.75">
      <c r="A7" s="72" t="s">
        <v>208</v>
      </c>
      <c r="B7" s="72" t="s">
        <v>163</v>
      </c>
      <c r="C7" s="42">
        <f>VLOOKUP(A7,Teams!B$1:AA$306,18,FALSE)</f>
        <v>0</v>
      </c>
    </row>
    <row r="8" spans="1:3" ht="12.75">
      <c r="A8" s="74" t="s">
        <v>263</v>
      </c>
      <c r="B8" s="72" t="s">
        <v>8</v>
      </c>
      <c r="C8" s="42">
        <f>VLOOKUP(A8,Teams!B$1:AA$306,18,FALSE)</f>
        <v>0</v>
      </c>
    </row>
    <row r="9" spans="1:3" ht="12.75">
      <c r="A9" s="72" t="s">
        <v>239</v>
      </c>
      <c r="B9" s="72" t="s">
        <v>12</v>
      </c>
      <c r="C9" s="42">
        <f>VLOOKUP(A9,Teams!B$1:AA$306,18,FALSE)</f>
        <v>0</v>
      </c>
    </row>
    <row r="10" spans="1:3" ht="12.75">
      <c r="A10" s="72" t="s">
        <v>238</v>
      </c>
      <c r="B10" s="72" t="s">
        <v>12</v>
      </c>
      <c r="C10" s="42">
        <f>VLOOKUP(A10,Teams!B$1:AA$306,18,FALSE)</f>
        <v>0</v>
      </c>
    </row>
    <row r="11" spans="1:3" ht="12.75">
      <c r="A11" s="72" t="s">
        <v>254</v>
      </c>
      <c r="B11" s="72" t="s">
        <v>93</v>
      </c>
      <c r="C11" s="42">
        <f>VLOOKUP(A11,Teams!B$1:AA$306,18,FALSE)</f>
        <v>0</v>
      </c>
    </row>
    <row r="12" spans="1:3" ht="12.75">
      <c r="A12" s="72" t="s">
        <v>260</v>
      </c>
      <c r="B12" s="72" t="s">
        <v>11</v>
      </c>
      <c r="C12" s="42">
        <f>VLOOKUP(A12,Teams!B$1:AA$306,18,FALSE)</f>
        <v>0</v>
      </c>
    </row>
    <row r="13" spans="1:3" ht="12.75">
      <c r="A13" s="72" t="s">
        <v>247</v>
      </c>
      <c r="B13" s="72" t="s">
        <v>175</v>
      </c>
      <c r="C13" s="42">
        <f>VLOOKUP(A13,Teams!B$1:AA$306,18,FALSE)</f>
        <v>0</v>
      </c>
    </row>
    <row r="14" spans="1:3" ht="12.75">
      <c r="A14" s="72" t="s">
        <v>277</v>
      </c>
      <c r="B14" s="72" t="s">
        <v>108</v>
      </c>
      <c r="C14" s="42">
        <f>VLOOKUP(A14,Teams!B$1:AA$306,18,FALSE)</f>
        <v>0</v>
      </c>
    </row>
    <row r="15" spans="1:3" ht="12.75">
      <c r="A15" s="72" t="s">
        <v>257</v>
      </c>
      <c r="B15" s="72" t="s">
        <v>121</v>
      </c>
      <c r="C15" s="42">
        <f>VLOOKUP(A15,Teams!B$1:AA$306,18,FALSE)</f>
        <v>0</v>
      </c>
    </row>
    <row r="16" spans="1:3" ht="12.75">
      <c r="A16" s="72" t="s">
        <v>264</v>
      </c>
      <c r="B16" s="72" t="s">
        <v>120</v>
      </c>
      <c r="C16" s="42">
        <f>VLOOKUP(A16,Teams!B$1:AA$306,18,FALSE)</f>
        <v>0</v>
      </c>
    </row>
    <row r="17" spans="1:3" ht="12.75">
      <c r="A17" s="72" t="s">
        <v>259</v>
      </c>
      <c r="B17" s="72" t="s">
        <v>14</v>
      </c>
      <c r="C17" s="42">
        <f>VLOOKUP(A17,Teams!B$1:AA$306,18,FALSE)</f>
        <v>0</v>
      </c>
    </row>
    <row r="18" spans="1:3" ht="12.75">
      <c r="A18" s="74" t="s">
        <v>272</v>
      </c>
      <c r="B18" s="72" t="s">
        <v>200</v>
      </c>
      <c r="C18" s="42">
        <f>VLOOKUP(A18,Teams!B$1:AA$306,18,FALSE)</f>
        <v>0</v>
      </c>
    </row>
    <row r="19" spans="1:3" ht="12.75">
      <c r="A19" s="72" t="s">
        <v>225</v>
      </c>
      <c r="B19" s="72" t="s">
        <v>68</v>
      </c>
      <c r="C19" s="42">
        <f>VLOOKUP(A19,Teams!B$1:AA$306,18,FALSE)</f>
        <v>0</v>
      </c>
    </row>
    <row r="20" spans="1:3" ht="12.75">
      <c r="A20" s="72" t="s">
        <v>250</v>
      </c>
      <c r="B20" s="72" t="s">
        <v>204</v>
      </c>
      <c r="C20" s="42">
        <f>VLOOKUP(A20,Teams!B$1:AA$306,18,FALSE)</f>
        <v>0</v>
      </c>
    </row>
    <row r="21" spans="1:3" ht="12.75">
      <c r="A21" s="72" t="s">
        <v>243</v>
      </c>
      <c r="B21" s="72" t="s">
        <v>13</v>
      </c>
      <c r="C21" s="42">
        <f>VLOOKUP(A21,Teams!B$1:AA$306,18,FALSE)</f>
        <v>0</v>
      </c>
    </row>
    <row r="22" spans="1:3" ht="12.75">
      <c r="A22" s="72" t="s">
        <v>245</v>
      </c>
      <c r="B22" s="72" t="s">
        <v>13</v>
      </c>
      <c r="C22" s="42">
        <f>VLOOKUP(A22,Teams!B$1:AA$306,18,FALSE)</f>
        <v>0</v>
      </c>
    </row>
    <row r="23" spans="1:3" ht="12.75">
      <c r="A23" s="72" t="s">
        <v>69</v>
      </c>
      <c r="B23" s="72" t="s">
        <v>68</v>
      </c>
      <c r="C23" s="42">
        <f>VLOOKUP(A23,Teams!B$1:AA$306,18,FALSE)</f>
        <v>0</v>
      </c>
    </row>
    <row r="24" spans="1:3" ht="12.75">
      <c r="A24" s="72" t="s">
        <v>261</v>
      </c>
      <c r="B24" s="72" t="s">
        <v>11</v>
      </c>
      <c r="C24" s="42">
        <f>VLOOKUP(A24,Teams!B$1:AA$306,18,FALSE)</f>
        <v>0</v>
      </c>
    </row>
    <row r="25" spans="1:3" ht="12.75">
      <c r="A25" s="78" t="s">
        <v>281</v>
      </c>
      <c r="B25" s="78" t="s">
        <v>280</v>
      </c>
      <c r="C25" s="42">
        <f>VLOOKUP(A25,Teams!B$1:AA$306,18,FALSE)</f>
        <v>0</v>
      </c>
    </row>
    <row r="26" spans="1:3" ht="12.75">
      <c r="A26" s="72" t="s">
        <v>236</v>
      </c>
      <c r="B26" s="72" t="s">
        <v>10</v>
      </c>
      <c r="C26" s="42">
        <f>VLOOKUP(A26,Teams!B$1:AA$306,18,FALSE)</f>
        <v>0</v>
      </c>
    </row>
    <row r="27" spans="1:3" ht="12.75">
      <c r="A27" s="72" t="s">
        <v>270</v>
      </c>
      <c r="B27" s="72" t="s">
        <v>118</v>
      </c>
      <c r="C27" s="42">
        <f>VLOOKUP(A27,Teams!B$1:AA$306,18,FALSE)</f>
        <v>0</v>
      </c>
    </row>
    <row r="28" spans="1:3" ht="12.75">
      <c r="A28" s="72" t="s">
        <v>278</v>
      </c>
      <c r="B28" s="72" t="s">
        <v>97</v>
      </c>
      <c r="C28" s="42">
        <f>VLOOKUP(A28,Teams!B$1:AA$306,18,FALSE)</f>
        <v>0</v>
      </c>
    </row>
    <row r="29" spans="1:3" ht="12.75">
      <c r="A29" s="72" t="s">
        <v>237</v>
      </c>
      <c r="B29" s="72" t="s">
        <v>65</v>
      </c>
      <c r="C29" s="42">
        <f>VLOOKUP(A29,Teams!B$1:AA$306,18,FALSE)</f>
        <v>0</v>
      </c>
    </row>
    <row r="30" spans="1:3" ht="12.75">
      <c r="A30" s="72" t="s">
        <v>279</v>
      </c>
      <c r="B30" s="72" t="s">
        <v>97</v>
      </c>
      <c r="C30" s="42">
        <f>VLOOKUP(A30,Teams!B$1:AA$306,18,FALSE)</f>
        <v>0</v>
      </c>
    </row>
    <row r="31" spans="1:3" ht="12.75">
      <c r="A31" s="72" t="s">
        <v>231</v>
      </c>
      <c r="B31" s="72" t="s">
        <v>17</v>
      </c>
      <c r="C31" s="42">
        <f>VLOOKUP(A31,Teams!B$1:AA$306,18,FALSE)</f>
        <v>0</v>
      </c>
    </row>
    <row r="32" spans="1:3" ht="12.75">
      <c r="A32" s="72" t="s">
        <v>240</v>
      </c>
      <c r="B32" s="72" t="s">
        <v>21</v>
      </c>
      <c r="C32" s="42">
        <f>VLOOKUP(A32,Teams!B$1:AA$306,18,FALSE)</f>
        <v>0</v>
      </c>
    </row>
    <row r="33" spans="1:3" ht="12.75">
      <c r="A33" s="74" t="s">
        <v>275</v>
      </c>
      <c r="B33" s="72" t="s">
        <v>137</v>
      </c>
      <c r="C33" s="42">
        <f>VLOOKUP(A33,Teams!B$1:AA$306,18,FALSE)</f>
        <v>0</v>
      </c>
    </row>
    <row r="34" spans="1:3" ht="12.75">
      <c r="A34" s="72" t="s">
        <v>171</v>
      </c>
      <c r="B34" s="72" t="s">
        <v>140</v>
      </c>
      <c r="C34" s="42">
        <f>VLOOKUP(A34,Teams!B$1:AA$306,18,FALSE)</f>
        <v>0</v>
      </c>
    </row>
    <row r="35" spans="1:3" ht="12.75">
      <c r="A35" s="72" t="s">
        <v>262</v>
      </c>
      <c r="B35" s="72" t="s">
        <v>8</v>
      </c>
      <c r="C35" s="42">
        <f>VLOOKUP(A35,Teams!B$1:AA$306,18,FALSE)</f>
        <v>0</v>
      </c>
    </row>
    <row r="36" spans="1:3" ht="12.75">
      <c r="A36" s="72" t="s">
        <v>113</v>
      </c>
      <c r="B36" s="72" t="s">
        <v>75</v>
      </c>
      <c r="C36" s="42">
        <f>VLOOKUP(A36,Teams!B$1:AA$306,18,FALSE)</f>
        <v>0</v>
      </c>
    </row>
    <row r="37" spans="1:3" ht="12.75">
      <c r="A37" s="72" t="s">
        <v>284</v>
      </c>
      <c r="B37" s="72" t="s">
        <v>158</v>
      </c>
      <c r="C37" s="42">
        <f>VLOOKUP(A37,Teams!B$1:AA$306,18,FALSE)</f>
        <v>0</v>
      </c>
    </row>
    <row r="38" spans="1:3" ht="12.75">
      <c r="A38" s="78" t="s">
        <v>273</v>
      </c>
      <c r="B38" s="78" t="s">
        <v>140</v>
      </c>
      <c r="C38" s="42">
        <f>VLOOKUP(A38,Teams!B$1:AA$306,18,FALSE)</f>
        <v>0</v>
      </c>
    </row>
    <row r="39" spans="1:3" ht="12.75">
      <c r="A39" s="72" t="s">
        <v>241</v>
      </c>
      <c r="B39" s="72" t="s">
        <v>17</v>
      </c>
      <c r="C39" s="42">
        <f>VLOOKUP(A39,Teams!B$1:AA$306,18,FALSE)</f>
        <v>0</v>
      </c>
    </row>
    <row r="40" spans="1:3" ht="12.75">
      <c r="A40" s="72" t="s">
        <v>209</v>
      </c>
      <c r="B40" s="72" t="s">
        <v>163</v>
      </c>
      <c r="C40" s="42">
        <f>VLOOKUP(A40,Teams!B$1:AA$306,18,FALSE)</f>
        <v>0</v>
      </c>
    </row>
    <row r="41" spans="1:3" ht="12.75">
      <c r="A41" s="72" t="s">
        <v>242</v>
      </c>
      <c r="B41" s="72" t="s">
        <v>13</v>
      </c>
      <c r="C41" s="42">
        <f>VLOOKUP(A41,Teams!B$1:AA$306,18,FALSE)</f>
        <v>0</v>
      </c>
    </row>
    <row r="42" spans="1:3" ht="12.75">
      <c r="A42" s="72" t="s">
        <v>244</v>
      </c>
      <c r="B42" s="72" t="s">
        <v>6</v>
      </c>
      <c r="C42" s="42">
        <f>VLOOKUP(A42,Teams!B$1:AA$306,18,FALSE)</f>
        <v>0</v>
      </c>
    </row>
    <row r="43" spans="1:3" ht="12.75">
      <c r="A43" s="72" t="s">
        <v>267</v>
      </c>
      <c r="B43" s="72" t="s">
        <v>201</v>
      </c>
      <c r="C43" s="42">
        <f>VLOOKUP(A43,Teams!B$1:AA$306,18,FALSE)</f>
        <v>0</v>
      </c>
    </row>
    <row r="44" spans="1:3" ht="12.75">
      <c r="A44" s="72" t="s">
        <v>223</v>
      </c>
      <c r="B44" s="72" t="s">
        <v>115</v>
      </c>
      <c r="C44" s="42">
        <f>VLOOKUP(A44,Teams!B$1:AA$306,18,FALSE)</f>
        <v>0</v>
      </c>
    </row>
    <row r="45" spans="1:3" ht="12.75">
      <c r="A45" s="72" t="s">
        <v>271</v>
      </c>
      <c r="B45" s="72" t="s">
        <v>118</v>
      </c>
      <c r="C45" s="42">
        <f>VLOOKUP(A45,Teams!B$1:AA$306,18,FALSE)</f>
        <v>0</v>
      </c>
    </row>
    <row r="46" spans="1:3" ht="12.75">
      <c r="A46" s="72" t="s">
        <v>253</v>
      </c>
      <c r="B46" s="72" t="s">
        <v>93</v>
      </c>
      <c r="C46" s="42">
        <f>VLOOKUP(A46,Teams!B$1:AA$306,18,FALSE)</f>
        <v>0</v>
      </c>
    </row>
    <row r="47" spans="1:3" ht="12.75">
      <c r="A47" s="72" t="s">
        <v>235</v>
      </c>
      <c r="B47" s="72" t="s">
        <v>10</v>
      </c>
      <c r="C47" s="42">
        <f>VLOOKUP(A47,Teams!B$1:AA$306,18,FALSE)</f>
        <v>0</v>
      </c>
    </row>
    <row r="48" spans="1:3" ht="12.75">
      <c r="A48" s="72" t="s">
        <v>276</v>
      </c>
      <c r="B48" s="72" t="s">
        <v>137</v>
      </c>
      <c r="C48" s="42">
        <f>VLOOKUP(A48,Teams!B$1:AA$306,18,FALSE)</f>
        <v>0</v>
      </c>
    </row>
    <row r="49" spans="1:3" ht="12.75">
      <c r="A49" s="72" t="s">
        <v>224</v>
      </c>
      <c r="B49" s="72" t="s">
        <v>68</v>
      </c>
      <c r="C49" s="42">
        <f>VLOOKUP(A49,Teams!B$1:AA$306,18,FALSE)</f>
        <v>0</v>
      </c>
    </row>
    <row r="50" spans="1:3" ht="12.75">
      <c r="A50" s="72" t="s">
        <v>234</v>
      </c>
      <c r="B50" s="72" t="s">
        <v>86</v>
      </c>
      <c r="C50" s="42">
        <f>VLOOKUP(A50,Teams!B$1:AA$306,18,FALSE)</f>
        <v>0</v>
      </c>
    </row>
    <row r="51" spans="1:3" ht="12.75">
      <c r="A51" s="72" t="s">
        <v>251</v>
      </c>
      <c r="B51" s="72" t="s">
        <v>204</v>
      </c>
      <c r="C51" s="42">
        <f>VLOOKUP(A51,Teams!B$1:AA$306,18,FALSE)</f>
        <v>0</v>
      </c>
    </row>
    <row r="52" spans="1:3" ht="12.75">
      <c r="A52" s="74" t="s">
        <v>252</v>
      </c>
      <c r="B52" s="72" t="s">
        <v>93</v>
      </c>
      <c r="C52" s="42">
        <f>VLOOKUP(A52,Teams!B$1:AA$306,18,FALSE)</f>
        <v>0</v>
      </c>
    </row>
    <row r="53" spans="1:3" ht="12.75">
      <c r="A53" s="72" t="s">
        <v>256</v>
      </c>
      <c r="B53" s="72" t="s">
        <v>218</v>
      </c>
      <c r="C53" s="42">
        <f>VLOOKUP(A53,Teams!B$1:AA$306,18,FALSE)</f>
        <v>0</v>
      </c>
    </row>
    <row r="54" spans="1:3" ht="12.75">
      <c r="A54" s="72" t="s">
        <v>268</v>
      </c>
      <c r="B54" s="72" t="s">
        <v>84</v>
      </c>
      <c r="C54" s="42">
        <f>VLOOKUP(A54,Teams!B$1:AA$306,18,FALSE)</f>
        <v>0</v>
      </c>
    </row>
    <row r="55" spans="1:3" ht="12.75">
      <c r="A55" s="72" t="s">
        <v>111</v>
      </c>
      <c r="B55" s="72" t="s">
        <v>52</v>
      </c>
      <c r="C55" s="42">
        <f>VLOOKUP(A55,Teams!B$1:AA$306,18,FALSE)</f>
        <v>0</v>
      </c>
    </row>
    <row r="56" spans="1:3" ht="12.75">
      <c r="A56" s="72" t="s">
        <v>233</v>
      </c>
      <c r="B56" s="72" t="s">
        <v>86</v>
      </c>
      <c r="C56" s="42">
        <f>VLOOKUP(A56,Teams!B$1:AA$306,18,FALSE)</f>
        <v>0</v>
      </c>
    </row>
    <row r="57" spans="1:3" ht="12.75">
      <c r="A57" s="72" t="s">
        <v>266</v>
      </c>
      <c r="B57" s="72" t="s">
        <v>120</v>
      </c>
      <c r="C57" s="42">
        <f>VLOOKUP(A57,Teams!B$1:AA$306,18,FALSE)</f>
        <v>0</v>
      </c>
    </row>
    <row r="58" spans="1:3" ht="12.75">
      <c r="A58" s="72" t="s">
        <v>258</v>
      </c>
      <c r="B58" s="72" t="s">
        <v>121</v>
      </c>
      <c r="C58" s="42">
        <f>VLOOKUP(A58,Teams!B$1:AA$306,18,FALSE)</f>
        <v>0</v>
      </c>
    </row>
    <row r="59" spans="1:3" ht="12.75">
      <c r="A59" s="72" t="s">
        <v>255</v>
      </c>
      <c r="B59" s="72" t="s">
        <v>218</v>
      </c>
      <c r="C59" s="42">
        <f>VLOOKUP(A59,Teams!B$1:AA$306,18,FALSE)</f>
        <v>0</v>
      </c>
    </row>
    <row r="60" spans="1:3" ht="12.75">
      <c r="A60" s="72" t="s">
        <v>265</v>
      </c>
      <c r="B60" s="72" t="s">
        <v>120</v>
      </c>
      <c r="C60" s="42">
        <f>VLOOKUP(A60,Teams!B$1:AA$306,18,FALSE)</f>
        <v>0</v>
      </c>
    </row>
    <row r="61" spans="1:3" ht="12.75">
      <c r="A61" s="72" t="s">
        <v>169</v>
      </c>
      <c r="B61" s="72" t="s">
        <v>14</v>
      </c>
      <c r="C61" s="42">
        <f>VLOOKUP(A61,Teams!B$1:AA$306,18,FALSE)</f>
        <v>0</v>
      </c>
    </row>
    <row r="62" spans="1:3" ht="12.75">
      <c r="A62" s="72" t="s">
        <v>112</v>
      </c>
      <c r="B62" s="72" t="s">
        <v>52</v>
      </c>
      <c r="C62" s="42">
        <f>VLOOKUP(A62,Teams!B$1:AA$306,18,FALSE)</f>
        <v>0</v>
      </c>
    </row>
    <row r="63" spans="1:3" ht="12.75">
      <c r="A63" s="79" t="s">
        <v>232</v>
      </c>
      <c r="B63" s="79" t="s">
        <v>86</v>
      </c>
      <c r="C63" s="42">
        <f>VLOOKUP(A63,Teams!B$1:AA$306,18,FALSE)</f>
        <v>0</v>
      </c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5"/>
      <c r="B67" s="6"/>
    </row>
    <row r="68" spans="1:2" ht="12.75">
      <c r="A68" s="5"/>
      <c r="B68" s="6"/>
    </row>
    <row r="69" spans="1:2" ht="12.75">
      <c r="A69" s="5"/>
      <c r="B69" s="6"/>
    </row>
    <row r="70" spans="1:2" ht="12.75">
      <c r="A70" s="5"/>
      <c r="B70" s="6"/>
    </row>
    <row r="71" spans="1:2" ht="12.75">
      <c r="A71" s="5"/>
      <c r="B71" s="6"/>
    </row>
    <row r="72" spans="1:2" ht="12.75">
      <c r="A72" s="5"/>
      <c r="B72" s="6"/>
    </row>
    <row r="73" spans="1:2" ht="12.75">
      <c r="A73" s="5"/>
      <c r="B73" s="6"/>
    </row>
    <row r="74" spans="1:2" ht="12.75">
      <c r="A74" s="5"/>
      <c r="B74" s="6"/>
    </row>
    <row r="75" spans="1:2" ht="12.75">
      <c r="A75" s="5"/>
      <c r="B75" s="6"/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2.75">
      <c r="A79" s="5"/>
      <c r="B79" s="6"/>
    </row>
    <row r="80" spans="1:2" ht="12.75">
      <c r="A80" s="5"/>
      <c r="B80" s="6"/>
    </row>
    <row r="81" spans="1:2" ht="12.75">
      <c r="A81" s="5"/>
      <c r="B81" s="6"/>
    </row>
    <row r="82" spans="1:2" ht="12.75">
      <c r="A82" s="5"/>
      <c r="B82" s="6"/>
    </row>
    <row r="83" spans="1:2" ht="12.75">
      <c r="A83" s="5"/>
      <c r="B83" s="6"/>
    </row>
    <row r="84" spans="1:2" ht="12.75">
      <c r="A84" s="5"/>
      <c r="B84" s="6"/>
    </row>
    <row r="85" spans="1:2" ht="12.75">
      <c r="A85" s="5"/>
      <c r="B85" s="6"/>
    </row>
    <row r="86" spans="1:2" ht="12.75">
      <c r="A86" s="5"/>
      <c r="B86" s="6"/>
    </row>
    <row r="87" spans="1:2" ht="12.75">
      <c r="A87" s="5"/>
      <c r="B87" s="6"/>
    </row>
    <row r="88" spans="1:2" ht="12.75">
      <c r="A88" s="5"/>
      <c r="B88" s="6"/>
    </row>
    <row r="89" spans="1:2" ht="12.75">
      <c r="A89" s="5"/>
      <c r="B89" s="6"/>
    </row>
    <row r="90" spans="1:2" ht="12.75">
      <c r="A90" s="5"/>
      <c r="B90" s="6"/>
    </row>
    <row r="91" spans="1:2" ht="12.75">
      <c r="A91" s="5"/>
      <c r="B91" s="6"/>
    </row>
    <row r="92" spans="1:2" ht="12.75">
      <c r="A92" s="5"/>
      <c r="B92" s="6"/>
    </row>
    <row r="93" spans="1:2" ht="12.75">
      <c r="A93" s="5"/>
      <c r="B93" s="6"/>
    </row>
    <row r="94" spans="1:2" ht="12.75">
      <c r="A94" s="5"/>
      <c r="B94" s="6"/>
    </row>
    <row r="95" spans="1:2" ht="12.75">
      <c r="A95" s="5"/>
      <c r="B95" s="6"/>
    </row>
    <row r="96" spans="1:2" ht="12.75">
      <c r="A96" s="5"/>
      <c r="B96" s="6"/>
    </row>
    <row r="97" spans="1:2" ht="12.75">
      <c r="A97" s="5"/>
      <c r="B97" s="6"/>
    </row>
    <row r="98" spans="1:2" ht="12.75">
      <c r="A98" s="5"/>
      <c r="B98" s="6"/>
    </row>
    <row r="99" spans="1:2" ht="12.75">
      <c r="A99" s="5"/>
      <c r="B99" s="6"/>
    </row>
    <row r="100" spans="1:2" ht="12.75">
      <c r="A100" s="5"/>
      <c r="B100" s="6"/>
    </row>
    <row r="101" spans="1:2" ht="12.75">
      <c r="A101" s="5"/>
      <c r="B101" s="6"/>
    </row>
    <row r="102" spans="1:2" ht="12.75">
      <c r="A102" s="5"/>
      <c r="B102" s="6"/>
    </row>
    <row r="103" spans="1:2" ht="12.75">
      <c r="A103" s="5"/>
      <c r="B103" s="6"/>
    </row>
    <row r="104" spans="1:2" ht="12.75">
      <c r="A104" s="5"/>
      <c r="B104" s="6"/>
    </row>
    <row r="105" spans="1:2" ht="12.75">
      <c r="A105" s="5"/>
      <c r="B105" s="6"/>
    </row>
    <row r="106" spans="1:2" ht="12.75">
      <c r="A106" s="5"/>
      <c r="B106" s="6"/>
    </row>
    <row r="107" spans="1:2" ht="12.75">
      <c r="A107" s="5"/>
      <c r="B107" s="6"/>
    </row>
    <row r="108" spans="1:2" ht="12.75">
      <c r="A108" s="5"/>
      <c r="B108" s="6"/>
    </row>
    <row r="109" spans="1:2" ht="12.75">
      <c r="A109" s="5"/>
      <c r="B109" s="6"/>
    </row>
    <row r="110" spans="1:2" ht="12.75">
      <c r="A110" s="5"/>
      <c r="B110" s="6"/>
    </row>
    <row r="111" spans="1:2" ht="12.75">
      <c r="A111" s="5"/>
      <c r="B111" s="6"/>
    </row>
    <row r="112" spans="1:2" ht="12.75">
      <c r="A112" s="5"/>
      <c r="B112" s="6"/>
    </row>
    <row r="113" spans="1:2" ht="12.75">
      <c r="A113" s="5"/>
      <c r="B113" s="6"/>
    </row>
    <row r="114" spans="1:2" ht="12.75">
      <c r="A114" s="5"/>
      <c r="B114" s="6"/>
    </row>
    <row r="115" spans="1:2" ht="12.75">
      <c r="A115" s="5"/>
      <c r="B115" s="6"/>
    </row>
    <row r="116" spans="1:2" ht="12.75">
      <c r="A116" s="5"/>
      <c r="B116" s="6"/>
    </row>
    <row r="117" spans="1:2" ht="12.75">
      <c r="A117" s="5"/>
      <c r="B117" s="6"/>
    </row>
    <row r="118" spans="1:2" ht="12.75">
      <c r="A118" s="5"/>
      <c r="B118" s="6"/>
    </row>
    <row r="119" spans="1:2" ht="12.75">
      <c r="A119" s="5"/>
      <c r="B119" s="6"/>
    </row>
    <row r="120" spans="1:2" ht="12.75">
      <c r="A120" s="5"/>
      <c r="B120" s="6"/>
    </row>
    <row r="121" spans="1:2" ht="12.75">
      <c r="A121" s="5"/>
      <c r="B121" s="6"/>
    </row>
    <row r="122" spans="1:2" ht="12.75">
      <c r="A122" s="5"/>
      <c r="B122" s="6"/>
    </row>
    <row r="123" spans="1:2" ht="12.75">
      <c r="A123" s="5"/>
      <c r="B123" s="6"/>
    </row>
    <row r="124" spans="1:2" ht="12.75">
      <c r="A124" s="5"/>
      <c r="B124" s="6"/>
    </row>
    <row r="125" spans="1:2" ht="12.75">
      <c r="A125" s="5"/>
      <c r="B125" s="6"/>
    </row>
    <row r="126" spans="1:2" ht="12.75">
      <c r="A126" s="5"/>
      <c r="B126" s="6"/>
    </row>
    <row r="127" spans="1:2" ht="12.75">
      <c r="A127" s="5"/>
      <c r="B127" s="6"/>
    </row>
    <row r="128" spans="1:2" ht="12.75">
      <c r="A128" s="5"/>
      <c r="B128" s="6"/>
    </row>
    <row r="129" spans="1:2" ht="12.75">
      <c r="A129" s="5"/>
      <c r="B129" s="6"/>
    </row>
    <row r="130" spans="1:2" ht="12.75">
      <c r="A130" s="5"/>
      <c r="B130" s="6"/>
    </row>
    <row r="131" spans="1:2" ht="12.75">
      <c r="A131" s="5"/>
      <c r="B131" s="6"/>
    </row>
    <row r="132" spans="1:2" ht="12.75">
      <c r="A132" s="5"/>
      <c r="B132" s="6"/>
    </row>
    <row r="133" spans="1:2" ht="12.75">
      <c r="A133" s="5"/>
      <c r="B133" s="6"/>
    </row>
    <row r="134" spans="1:2" ht="12.75">
      <c r="A134" s="5"/>
      <c r="B134" s="6"/>
    </row>
    <row r="135" spans="1:2" ht="12.75">
      <c r="A135" s="5"/>
      <c r="B135" s="6"/>
    </row>
    <row r="136" spans="1:2" ht="12.75">
      <c r="A136" s="5"/>
      <c r="B136" s="6"/>
    </row>
    <row r="137" spans="1:2" ht="12.75">
      <c r="A137" s="5"/>
      <c r="B137" s="6"/>
    </row>
    <row r="138" spans="1:2" ht="12.75">
      <c r="A138" s="5"/>
      <c r="B138" s="6"/>
    </row>
    <row r="139" spans="1:2" ht="12.75">
      <c r="A139" s="5"/>
      <c r="B139" s="6"/>
    </row>
    <row r="140" spans="1:2" ht="12.75">
      <c r="A140" s="5"/>
      <c r="B140" s="6"/>
    </row>
    <row r="141" spans="1:2" ht="12.75">
      <c r="A141" s="5"/>
      <c r="B141" s="6"/>
    </row>
    <row r="142" spans="1:2" ht="12.75">
      <c r="A142" s="5"/>
      <c r="B142" s="6"/>
    </row>
    <row r="143" spans="1:2" ht="12.75">
      <c r="A143" s="5"/>
      <c r="B143" s="6"/>
    </row>
    <row r="144" spans="1:2" ht="12.75">
      <c r="A144" s="5"/>
      <c r="B144" s="6"/>
    </row>
    <row r="145" spans="1:2" ht="12.75">
      <c r="A145" s="5"/>
      <c r="B145" s="6"/>
    </row>
    <row r="146" spans="1:2" ht="12.75">
      <c r="A146" s="5"/>
      <c r="B146" s="6"/>
    </row>
    <row r="147" spans="1:2" ht="12.75">
      <c r="A147" s="5"/>
      <c r="B147" s="6"/>
    </row>
    <row r="148" spans="1:2" ht="12.75">
      <c r="A148" s="5"/>
      <c r="B148" s="6"/>
    </row>
    <row r="149" spans="1:2" ht="12.75">
      <c r="A149" s="5"/>
      <c r="B149" s="6"/>
    </row>
    <row r="150" spans="1:2" ht="12.75">
      <c r="A150" s="5"/>
      <c r="B150" s="6"/>
    </row>
    <row r="151" spans="1:2" ht="12.75">
      <c r="A151" s="5"/>
      <c r="B151" s="6"/>
    </row>
    <row r="152" spans="1:2" ht="12.75">
      <c r="A152" s="5"/>
      <c r="B152" s="6"/>
    </row>
    <row r="153" spans="1:2" ht="12.75">
      <c r="A153" s="5"/>
      <c r="B153" s="6"/>
    </row>
    <row r="154" spans="1:2" ht="12.75">
      <c r="A154" s="5"/>
      <c r="B154" s="6"/>
    </row>
    <row r="155" spans="1:2" ht="12.75">
      <c r="A155" s="5"/>
      <c r="B155" s="6"/>
    </row>
    <row r="156" spans="1:2" ht="12.75">
      <c r="A156" s="5"/>
      <c r="B156" s="6"/>
    </row>
    <row r="157" spans="1:2" ht="12.75">
      <c r="A157" s="5"/>
      <c r="B157" s="6"/>
    </row>
    <row r="158" spans="1:2" ht="12.75">
      <c r="A158" s="5"/>
      <c r="B158" s="6"/>
    </row>
    <row r="159" spans="1:2" ht="12.75">
      <c r="A159" s="5"/>
      <c r="B159" s="6"/>
    </row>
    <row r="160" spans="1:2" ht="12.75">
      <c r="A160" s="5"/>
      <c r="B160" s="6"/>
    </row>
    <row r="161" spans="1:2" ht="12.75">
      <c r="A161" s="5"/>
      <c r="B161" s="6"/>
    </row>
    <row r="162" spans="1:2" ht="12.75">
      <c r="A162" s="5"/>
      <c r="B162" s="6"/>
    </row>
    <row r="163" spans="1:2" ht="12.75">
      <c r="A163" s="5"/>
      <c r="B163" s="6"/>
    </row>
    <row r="164" spans="1:2" ht="12.75">
      <c r="A164" s="5"/>
      <c r="B164" s="6"/>
    </row>
    <row r="165" spans="1:2" ht="12.75">
      <c r="A165" s="5"/>
      <c r="B165" s="6"/>
    </row>
    <row r="166" spans="1:2" ht="12.75">
      <c r="A166" s="5"/>
      <c r="B166" s="6"/>
    </row>
    <row r="167" spans="1:2" ht="12.75">
      <c r="A167" s="5"/>
      <c r="B167" s="6"/>
    </row>
    <row r="168" spans="1:2" ht="12.75">
      <c r="A168" s="5"/>
      <c r="B168" s="6"/>
    </row>
    <row r="169" spans="1:2" ht="12.75">
      <c r="A169" s="5"/>
      <c r="B169" s="6"/>
    </row>
    <row r="170" spans="1:2" ht="12.75">
      <c r="A170" s="5"/>
      <c r="B170" s="6"/>
    </row>
    <row r="171" spans="1:2" ht="12.75">
      <c r="A171" s="5"/>
      <c r="B171" s="6"/>
    </row>
    <row r="172" spans="1:2" ht="12.75">
      <c r="A172" s="5"/>
      <c r="B172" s="6"/>
    </row>
    <row r="173" spans="1:2" ht="12.75">
      <c r="A173" s="5"/>
      <c r="B173" s="6"/>
    </row>
    <row r="174" spans="1:2" ht="12.75">
      <c r="A174" s="5"/>
      <c r="B174" s="6"/>
    </row>
    <row r="175" spans="1:2" ht="12.75">
      <c r="A175" s="5"/>
      <c r="B175" s="6"/>
    </row>
    <row r="176" spans="1:2" ht="12.75">
      <c r="A176" s="5"/>
      <c r="B176" s="6"/>
    </row>
    <row r="177" spans="1:2" ht="12.75">
      <c r="A177" s="5"/>
      <c r="B177" s="6"/>
    </row>
    <row r="178" spans="1:2" ht="12.75">
      <c r="A178" s="5"/>
      <c r="B178" s="6"/>
    </row>
    <row r="179" spans="1:2" ht="12.75">
      <c r="A179" s="5"/>
      <c r="B179" s="6"/>
    </row>
    <row r="180" spans="1:2" ht="12.75">
      <c r="A180" s="5"/>
      <c r="B180" s="6"/>
    </row>
    <row r="181" spans="1:2" ht="12.75">
      <c r="A181" s="5"/>
      <c r="B181" s="6"/>
    </row>
    <row r="182" spans="1:2" ht="12.75">
      <c r="A182" s="5"/>
      <c r="B182" s="6"/>
    </row>
    <row r="183" spans="1:2" ht="12.75">
      <c r="A183" s="5"/>
      <c r="B183" s="6"/>
    </row>
    <row r="184" spans="1:2" ht="12.75">
      <c r="A184" s="5"/>
      <c r="B184" s="6"/>
    </row>
    <row r="185" spans="1:2" ht="12.75">
      <c r="A185" s="5"/>
      <c r="B185" s="6"/>
    </row>
    <row r="186" spans="1:2" ht="12.75">
      <c r="A186" s="5"/>
      <c r="B186" s="6"/>
    </row>
    <row r="187" spans="1:2" ht="12.75">
      <c r="A187" s="5"/>
      <c r="B187" s="6"/>
    </row>
    <row r="188" spans="1:2" ht="12.75">
      <c r="A188" s="5"/>
      <c r="B188" s="6"/>
    </row>
    <row r="189" spans="1:2" ht="12.75">
      <c r="A189" s="5"/>
      <c r="B189" s="6"/>
    </row>
    <row r="190" spans="1:2" ht="12.75">
      <c r="A190" s="5"/>
      <c r="B190" s="6"/>
    </row>
    <row r="191" spans="1:2" ht="12.75">
      <c r="A191" s="5"/>
      <c r="B191" s="6"/>
    </row>
    <row r="192" spans="1:2" ht="12.75">
      <c r="A192" s="5"/>
      <c r="B192" s="6"/>
    </row>
    <row r="193" spans="1:2" ht="12.75">
      <c r="A193" s="5"/>
      <c r="B193" s="6"/>
    </row>
    <row r="194" spans="1:2" ht="12.75">
      <c r="A194" s="5"/>
      <c r="B194" s="6"/>
    </row>
    <row r="195" spans="1:2" ht="12.75">
      <c r="A195" s="5"/>
      <c r="B195" s="6"/>
    </row>
    <row r="196" spans="1:2" ht="12.75">
      <c r="A196" s="5"/>
      <c r="B196" s="6"/>
    </row>
    <row r="197" spans="1:2" ht="12.75">
      <c r="A197" s="5"/>
      <c r="B197" s="6"/>
    </row>
    <row r="198" spans="1:2" ht="12.75">
      <c r="A198" s="5"/>
      <c r="B198" s="6"/>
    </row>
    <row r="199" spans="1:2" ht="12.75">
      <c r="A199" s="7"/>
      <c r="B199" s="6"/>
    </row>
    <row r="200" spans="1:2" ht="12.75">
      <c r="A200" s="8"/>
      <c r="B200" s="6"/>
    </row>
    <row r="201" spans="1:2" ht="12.75">
      <c r="A201" s="8"/>
      <c r="B201" s="6"/>
    </row>
    <row r="202" spans="1:2" ht="12.75">
      <c r="A202" s="8"/>
      <c r="B202" s="6"/>
    </row>
    <row r="203" spans="1:2" ht="12.75">
      <c r="A203" s="8"/>
      <c r="B203" s="6"/>
    </row>
    <row r="204" spans="1:2" ht="12.75">
      <c r="A204" s="8"/>
      <c r="B204" s="6"/>
    </row>
    <row r="205" spans="1:2" ht="12.75">
      <c r="A205" s="8"/>
      <c r="B205" s="6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  <row r="216" spans="1:2" ht="12.75">
      <c r="A216" s="9"/>
      <c r="B216" s="10"/>
    </row>
    <row r="217" spans="1:2" ht="12.75">
      <c r="A217" s="9"/>
      <c r="B217" s="10"/>
    </row>
    <row r="218" spans="1:2" ht="12.75">
      <c r="A218" s="9"/>
      <c r="B218" s="10"/>
    </row>
    <row r="219" spans="1:2" ht="12.75">
      <c r="A219" s="9"/>
      <c r="B219" s="10"/>
    </row>
    <row r="220" spans="1:2" ht="12.75">
      <c r="A220" s="9"/>
      <c r="B220" s="10"/>
    </row>
    <row r="221" spans="1:2" ht="12.75">
      <c r="A221" s="9"/>
      <c r="B221" s="10"/>
    </row>
    <row r="222" spans="1:2" ht="12.75">
      <c r="A222" s="9"/>
      <c r="B222" s="10"/>
    </row>
    <row r="223" spans="1:2" ht="12.75">
      <c r="A223" s="9"/>
      <c r="B223" s="10"/>
    </row>
    <row r="224" spans="1:2" ht="12.75">
      <c r="A224" s="9"/>
      <c r="B224" s="10"/>
    </row>
    <row r="225" spans="1:2" ht="12.75">
      <c r="A225" s="9"/>
      <c r="B22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3"/>
  <sheetViews>
    <sheetView showGridLines="0" zoomScalePageLayoutView="0" workbookViewId="0" topLeftCell="A61">
      <selection activeCell="A64" sqref="A64:IV71"/>
    </sheetView>
  </sheetViews>
  <sheetFormatPr defaultColWidth="9.140625" defaultRowHeight="12.75"/>
  <cols>
    <col min="1" max="1" width="49.140625" style="0" bestFit="1" customWidth="1"/>
    <col min="2" max="2" width="22.140625" style="0" customWidth="1"/>
    <col min="3" max="3" width="7.140625" style="0" bestFit="1" customWidth="1"/>
  </cols>
  <sheetData>
    <row r="1" spans="1:2" ht="15">
      <c r="A1" s="11"/>
      <c r="B1" s="11"/>
    </row>
    <row r="2" spans="1:3" ht="12.75">
      <c r="A2" s="30" t="s">
        <v>23</v>
      </c>
      <c r="B2" s="30" t="s">
        <v>24</v>
      </c>
      <c r="C2" s="31" t="s">
        <v>36</v>
      </c>
    </row>
    <row r="3" spans="1:3" ht="14.25">
      <c r="A3" s="76" t="s">
        <v>249</v>
      </c>
      <c r="B3" s="76" t="s">
        <v>202</v>
      </c>
      <c r="C3" s="101">
        <f>VLOOKUP(A3,Teams!B$1:AA$306,20,FALSE)</f>
        <v>0</v>
      </c>
    </row>
    <row r="4" spans="1:3" ht="14.25">
      <c r="A4" s="72" t="s">
        <v>246</v>
      </c>
      <c r="B4" s="72" t="s">
        <v>175</v>
      </c>
      <c r="C4" s="102">
        <f>VLOOKUP(A4,Teams!B$1:AA$306,20,FALSE)</f>
        <v>0</v>
      </c>
    </row>
    <row r="5" spans="1:3" ht="14.25">
      <c r="A5" s="72" t="s">
        <v>269</v>
      </c>
      <c r="B5" s="72" t="s">
        <v>85</v>
      </c>
      <c r="C5" s="102">
        <f>VLOOKUP(A5,Teams!B$1:AA$306,20,FALSE)</f>
        <v>0</v>
      </c>
    </row>
    <row r="6" spans="1:3" ht="14.25">
      <c r="A6" s="72" t="s">
        <v>170</v>
      </c>
      <c r="B6" s="72" t="s">
        <v>140</v>
      </c>
      <c r="C6" s="102">
        <f>VLOOKUP(A6,Teams!B$1:AA$306,20,FALSE)</f>
        <v>0</v>
      </c>
    </row>
    <row r="7" spans="1:3" ht="14.25">
      <c r="A7" s="72" t="s">
        <v>208</v>
      </c>
      <c r="B7" s="72" t="s">
        <v>163</v>
      </c>
      <c r="C7" s="102">
        <f>VLOOKUP(A7,Teams!B$1:AA$306,20,FALSE)</f>
        <v>0</v>
      </c>
    </row>
    <row r="8" spans="1:3" ht="14.25">
      <c r="A8" s="74" t="s">
        <v>263</v>
      </c>
      <c r="B8" s="72" t="s">
        <v>8</v>
      </c>
      <c r="C8" s="102">
        <f>VLOOKUP(A8,Teams!B$1:AA$306,20,FALSE)</f>
        <v>0</v>
      </c>
    </row>
    <row r="9" spans="1:3" ht="14.25">
      <c r="A9" s="72" t="s">
        <v>239</v>
      </c>
      <c r="B9" s="72" t="s">
        <v>12</v>
      </c>
      <c r="C9" s="102">
        <f>VLOOKUP(A9,Teams!B$1:AA$306,20,FALSE)</f>
        <v>0</v>
      </c>
    </row>
    <row r="10" spans="1:3" ht="14.25">
      <c r="A10" s="72" t="s">
        <v>238</v>
      </c>
      <c r="B10" s="72" t="s">
        <v>12</v>
      </c>
      <c r="C10" s="102">
        <f>VLOOKUP(A10,Teams!B$1:AA$306,20,FALSE)</f>
        <v>0</v>
      </c>
    </row>
    <row r="11" spans="1:3" ht="14.25">
      <c r="A11" s="72" t="s">
        <v>254</v>
      </c>
      <c r="B11" s="72" t="s">
        <v>93</v>
      </c>
      <c r="C11" s="102">
        <f>VLOOKUP(A11,Teams!B$1:AA$306,20,FALSE)</f>
        <v>0</v>
      </c>
    </row>
    <row r="12" spans="1:3" ht="14.25">
      <c r="A12" s="72" t="s">
        <v>260</v>
      </c>
      <c r="B12" s="72" t="s">
        <v>11</v>
      </c>
      <c r="C12" s="102">
        <f>VLOOKUP(A12,Teams!B$1:AA$306,20,FALSE)</f>
        <v>0</v>
      </c>
    </row>
    <row r="13" spans="1:3" ht="14.25">
      <c r="A13" s="72" t="s">
        <v>247</v>
      </c>
      <c r="B13" s="72" t="s">
        <v>175</v>
      </c>
      <c r="C13" s="102">
        <f>VLOOKUP(A13,Teams!B$1:AA$306,20,FALSE)</f>
        <v>0</v>
      </c>
    </row>
    <row r="14" spans="1:3" ht="14.25">
      <c r="A14" s="72" t="s">
        <v>277</v>
      </c>
      <c r="B14" s="72" t="s">
        <v>108</v>
      </c>
      <c r="C14" s="102">
        <f>VLOOKUP(A14,Teams!B$1:AA$306,20,FALSE)</f>
        <v>0</v>
      </c>
    </row>
    <row r="15" spans="1:3" ht="14.25">
      <c r="A15" s="72" t="s">
        <v>257</v>
      </c>
      <c r="B15" s="72" t="s">
        <v>121</v>
      </c>
      <c r="C15" s="102">
        <f>VLOOKUP(A15,Teams!B$1:AA$306,20,FALSE)</f>
        <v>0</v>
      </c>
    </row>
    <row r="16" spans="1:3" ht="14.25">
      <c r="A16" s="72" t="s">
        <v>264</v>
      </c>
      <c r="B16" s="72" t="s">
        <v>120</v>
      </c>
      <c r="C16" s="102">
        <f>VLOOKUP(A16,Teams!B$1:AA$306,20,FALSE)</f>
        <v>0</v>
      </c>
    </row>
    <row r="17" spans="1:3" ht="14.25">
      <c r="A17" s="72" t="s">
        <v>259</v>
      </c>
      <c r="B17" s="72" t="s">
        <v>14</v>
      </c>
      <c r="C17" s="102">
        <f>VLOOKUP(A17,Teams!B$1:AA$306,20,FALSE)</f>
        <v>0</v>
      </c>
    </row>
    <row r="18" spans="1:3" ht="14.25">
      <c r="A18" s="74" t="s">
        <v>272</v>
      </c>
      <c r="B18" s="72" t="s">
        <v>200</v>
      </c>
      <c r="C18" s="102">
        <f>VLOOKUP(A18,Teams!B$1:AA$306,20,FALSE)</f>
        <v>0</v>
      </c>
    </row>
    <row r="19" spans="1:3" ht="14.25">
      <c r="A19" s="72" t="s">
        <v>225</v>
      </c>
      <c r="B19" s="72" t="s">
        <v>68</v>
      </c>
      <c r="C19" s="102">
        <f>VLOOKUP(A19,Teams!B$1:AA$306,20,FALSE)</f>
        <v>0</v>
      </c>
    </row>
    <row r="20" spans="1:3" ht="14.25">
      <c r="A20" s="72" t="s">
        <v>250</v>
      </c>
      <c r="B20" s="72" t="s">
        <v>204</v>
      </c>
      <c r="C20" s="102">
        <f>VLOOKUP(A20,Teams!B$1:AA$306,20,FALSE)</f>
        <v>0</v>
      </c>
    </row>
    <row r="21" spans="1:3" ht="14.25">
      <c r="A21" s="72" t="s">
        <v>243</v>
      </c>
      <c r="B21" s="72" t="s">
        <v>13</v>
      </c>
      <c r="C21" s="102">
        <f>VLOOKUP(A21,Teams!B$1:AA$306,20,FALSE)</f>
        <v>0</v>
      </c>
    </row>
    <row r="22" spans="1:3" ht="14.25">
      <c r="A22" s="72" t="s">
        <v>245</v>
      </c>
      <c r="B22" s="72" t="s">
        <v>13</v>
      </c>
      <c r="C22" s="102">
        <f>VLOOKUP(A22,Teams!B$1:AA$306,20,FALSE)</f>
        <v>0</v>
      </c>
    </row>
    <row r="23" spans="1:3" ht="14.25">
      <c r="A23" s="72" t="s">
        <v>69</v>
      </c>
      <c r="B23" s="72" t="s">
        <v>68</v>
      </c>
      <c r="C23" s="102">
        <f>VLOOKUP(A23,Teams!B$1:AA$306,20,FALSE)</f>
        <v>0</v>
      </c>
    </row>
    <row r="24" spans="1:3" ht="14.25">
      <c r="A24" s="72" t="s">
        <v>261</v>
      </c>
      <c r="B24" s="72" t="s">
        <v>11</v>
      </c>
      <c r="C24" s="102">
        <f>VLOOKUP(A24,Teams!B$1:AA$306,20,FALSE)</f>
        <v>0</v>
      </c>
    </row>
    <row r="25" spans="1:3" ht="14.25">
      <c r="A25" s="78" t="s">
        <v>281</v>
      </c>
      <c r="B25" s="78" t="s">
        <v>280</v>
      </c>
      <c r="C25" s="102">
        <f>VLOOKUP(A25,Teams!B$1:AA$306,20,FALSE)</f>
        <v>0</v>
      </c>
    </row>
    <row r="26" spans="1:3" ht="14.25">
      <c r="A26" s="72" t="s">
        <v>236</v>
      </c>
      <c r="B26" s="72" t="s">
        <v>10</v>
      </c>
      <c r="C26" s="102">
        <f>VLOOKUP(A26,Teams!B$1:AA$306,20,FALSE)</f>
        <v>0</v>
      </c>
    </row>
    <row r="27" spans="1:3" ht="14.25">
      <c r="A27" s="72" t="s">
        <v>270</v>
      </c>
      <c r="B27" s="72" t="s">
        <v>118</v>
      </c>
      <c r="C27" s="102">
        <f>VLOOKUP(A27,Teams!B$1:AA$306,20,FALSE)</f>
        <v>0</v>
      </c>
    </row>
    <row r="28" spans="1:3" ht="14.25">
      <c r="A28" s="72" t="s">
        <v>278</v>
      </c>
      <c r="B28" s="72" t="s">
        <v>97</v>
      </c>
      <c r="C28" s="102">
        <f>VLOOKUP(A28,Teams!B$1:AA$306,20,FALSE)</f>
        <v>0</v>
      </c>
    </row>
    <row r="29" spans="1:3" ht="14.25">
      <c r="A29" s="72" t="s">
        <v>237</v>
      </c>
      <c r="B29" s="72" t="s">
        <v>65</v>
      </c>
      <c r="C29" s="102">
        <f>VLOOKUP(A29,Teams!B$1:AA$306,20,FALSE)</f>
        <v>0</v>
      </c>
    </row>
    <row r="30" spans="1:3" ht="14.25">
      <c r="A30" s="72" t="s">
        <v>279</v>
      </c>
      <c r="B30" s="72" t="s">
        <v>97</v>
      </c>
      <c r="C30" s="102">
        <f>VLOOKUP(A30,Teams!B$1:AA$306,20,FALSE)</f>
        <v>0</v>
      </c>
    </row>
    <row r="31" spans="1:3" ht="14.25">
      <c r="A31" s="72" t="s">
        <v>231</v>
      </c>
      <c r="B31" s="72" t="s">
        <v>17</v>
      </c>
      <c r="C31" s="102">
        <f>VLOOKUP(A31,Teams!B$1:AA$306,20,FALSE)</f>
        <v>0</v>
      </c>
    </row>
    <row r="32" spans="1:3" ht="14.25">
      <c r="A32" s="72" t="s">
        <v>240</v>
      </c>
      <c r="B32" s="72" t="s">
        <v>21</v>
      </c>
      <c r="C32" s="102">
        <f>VLOOKUP(A32,Teams!B$1:AA$306,20,FALSE)</f>
        <v>0</v>
      </c>
    </row>
    <row r="33" spans="1:3" ht="14.25">
      <c r="A33" s="74" t="s">
        <v>275</v>
      </c>
      <c r="B33" s="72" t="s">
        <v>137</v>
      </c>
      <c r="C33" s="102">
        <f>VLOOKUP(A33,Teams!B$1:AA$306,20,FALSE)</f>
        <v>0</v>
      </c>
    </row>
    <row r="34" spans="1:3" ht="14.25">
      <c r="A34" s="72" t="s">
        <v>171</v>
      </c>
      <c r="B34" s="72" t="s">
        <v>140</v>
      </c>
      <c r="C34" s="102">
        <f>VLOOKUP(A34,Teams!B$1:AA$306,20,FALSE)</f>
        <v>0</v>
      </c>
    </row>
    <row r="35" spans="1:3" ht="14.25">
      <c r="A35" s="72" t="s">
        <v>262</v>
      </c>
      <c r="B35" s="72" t="s">
        <v>8</v>
      </c>
      <c r="C35" s="102">
        <f>VLOOKUP(A35,Teams!B$1:AA$306,20,FALSE)</f>
        <v>0</v>
      </c>
    </row>
    <row r="36" spans="1:3" ht="14.25">
      <c r="A36" s="72" t="s">
        <v>113</v>
      </c>
      <c r="B36" s="72" t="s">
        <v>75</v>
      </c>
      <c r="C36" s="102">
        <f>VLOOKUP(A36,Teams!B$1:AA$306,20,FALSE)</f>
        <v>0</v>
      </c>
    </row>
    <row r="37" spans="1:3" ht="14.25">
      <c r="A37" s="72" t="s">
        <v>284</v>
      </c>
      <c r="B37" s="72" t="s">
        <v>158</v>
      </c>
      <c r="C37" s="102">
        <f>VLOOKUP(A37,Teams!B$1:AA$306,20,FALSE)</f>
        <v>0</v>
      </c>
    </row>
    <row r="38" spans="1:3" ht="14.25">
      <c r="A38" s="78" t="s">
        <v>273</v>
      </c>
      <c r="B38" s="78" t="s">
        <v>140</v>
      </c>
      <c r="C38" s="102">
        <f>VLOOKUP(A38,Teams!B$1:AA$306,20,FALSE)</f>
        <v>0</v>
      </c>
    </row>
    <row r="39" spans="1:3" ht="14.25">
      <c r="A39" s="72" t="s">
        <v>241</v>
      </c>
      <c r="B39" s="72" t="s">
        <v>17</v>
      </c>
      <c r="C39" s="102">
        <f>VLOOKUP(A39,Teams!B$1:AA$306,20,FALSE)</f>
        <v>0</v>
      </c>
    </row>
    <row r="40" spans="1:3" ht="14.25">
      <c r="A40" s="72" t="s">
        <v>209</v>
      </c>
      <c r="B40" s="72" t="s">
        <v>163</v>
      </c>
      <c r="C40" s="102">
        <f>VLOOKUP(A40,Teams!B$1:AA$306,20,FALSE)</f>
        <v>0</v>
      </c>
    </row>
    <row r="41" spans="1:3" ht="14.25">
      <c r="A41" s="72" t="s">
        <v>242</v>
      </c>
      <c r="B41" s="72" t="s">
        <v>13</v>
      </c>
      <c r="C41" s="102">
        <f>VLOOKUP(A41,Teams!B$1:AA$306,20,FALSE)</f>
        <v>0</v>
      </c>
    </row>
    <row r="42" spans="1:3" ht="14.25">
      <c r="A42" s="72" t="s">
        <v>244</v>
      </c>
      <c r="B42" s="72" t="s">
        <v>6</v>
      </c>
      <c r="C42" s="102">
        <f>VLOOKUP(A42,Teams!B$1:AA$306,20,FALSE)</f>
        <v>0</v>
      </c>
    </row>
    <row r="43" spans="1:3" ht="14.25">
      <c r="A43" s="72" t="s">
        <v>267</v>
      </c>
      <c r="B43" s="72" t="s">
        <v>201</v>
      </c>
      <c r="C43" s="102">
        <f>VLOOKUP(A43,Teams!B$1:AA$306,20,FALSE)</f>
        <v>0</v>
      </c>
    </row>
    <row r="44" spans="1:3" ht="14.25">
      <c r="A44" s="72" t="s">
        <v>223</v>
      </c>
      <c r="B44" s="72" t="s">
        <v>115</v>
      </c>
      <c r="C44" s="102">
        <f>VLOOKUP(A44,Teams!B$1:AA$306,20,FALSE)</f>
        <v>0</v>
      </c>
    </row>
    <row r="45" spans="1:3" ht="14.25">
      <c r="A45" s="72" t="s">
        <v>271</v>
      </c>
      <c r="B45" s="72" t="s">
        <v>118</v>
      </c>
      <c r="C45" s="102">
        <f>VLOOKUP(A45,Teams!B$1:AA$306,20,FALSE)</f>
        <v>0</v>
      </c>
    </row>
    <row r="46" spans="1:3" ht="14.25">
      <c r="A46" s="72" t="s">
        <v>253</v>
      </c>
      <c r="B46" s="72" t="s">
        <v>93</v>
      </c>
      <c r="C46" s="102">
        <f>VLOOKUP(A46,Teams!B$1:AA$306,20,FALSE)</f>
        <v>0</v>
      </c>
    </row>
    <row r="47" spans="1:3" ht="14.25">
      <c r="A47" s="72" t="s">
        <v>235</v>
      </c>
      <c r="B47" s="72" t="s">
        <v>10</v>
      </c>
      <c r="C47" s="102">
        <f>VLOOKUP(A47,Teams!B$1:AA$306,20,FALSE)</f>
        <v>0</v>
      </c>
    </row>
    <row r="48" spans="1:3" ht="14.25">
      <c r="A48" s="72" t="s">
        <v>276</v>
      </c>
      <c r="B48" s="72" t="s">
        <v>137</v>
      </c>
      <c r="C48" s="102">
        <f>VLOOKUP(A48,Teams!B$1:AA$306,20,FALSE)</f>
        <v>0</v>
      </c>
    </row>
    <row r="49" spans="1:3" ht="14.25">
      <c r="A49" s="72" t="s">
        <v>224</v>
      </c>
      <c r="B49" s="72" t="s">
        <v>68</v>
      </c>
      <c r="C49" s="102">
        <f>VLOOKUP(A49,Teams!B$1:AA$306,20,FALSE)</f>
        <v>0</v>
      </c>
    </row>
    <row r="50" spans="1:3" ht="14.25">
      <c r="A50" s="72" t="s">
        <v>234</v>
      </c>
      <c r="B50" s="72" t="s">
        <v>86</v>
      </c>
      <c r="C50" s="102">
        <f>VLOOKUP(A50,Teams!B$1:AA$306,20,FALSE)</f>
        <v>0</v>
      </c>
    </row>
    <row r="51" spans="1:3" ht="14.25">
      <c r="A51" s="72" t="s">
        <v>251</v>
      </c>
      <c r="B51" s="72" t="s">
        <v>204</v>
      </c>
      <c r="C51" s="102">
        <f>VLOOKUP(A51,Teams!B$1:AA$306,20,FALSE)</f>
        <v>0</v>
      </c>
    </row>
    <row r="52" spans="1:3" ht="14.25">
      <c r="A52" s="74" t="s">
        <v>252</v>
      </c>
      <c r="B52" s="72" t="s">
        <v>93</v>
      </c>
      <c r="C52" s="102">
        <f>VLOOKUP(A52,Teams!B$1:AA$306,20,FALSE)</f>
        <v>0</v>
      </c>
    </row>
    <row r="53" spans="1:3" ht="14.25">
      <c r="A53" s="72" t="s">
        <v>256</v>
      </c>
      <c r="B53" s="72" t="s">
        <v>218</v>
      </c>
      <c r="C53" s="102">
        <f>VLOOKUP(A53,Teams!B$1:AA$306,20,FALSE)</f>
        <v>0</v>
      </c>
    </row>
    <row r="54" spans="1:3" ht="14.25">
      <c r="A54" s="72" t="s">
        <v>268</v>
      </c>
      <c r="B54" s="72" t="s">
        <v>84</v>
      </c>
      <c r="C54" s="102">
        <f>VLOOKUP(A54,Teams!B$1:AA$306,20,FALSE)</f>
        <v>0</v>
      </c>
    </row>
    <row r="55" spans="1:3" ht="14.25">
      <c r="A55" s="72" t="s">
        <v>111</v>
      </c>
      <c r="B55" s="72" t="s">
        <v>52</v>
      </c>
      <c r="C55" s="102">
        <f>VLOOKUP(A55,Teams!B$1:AA$306,20,FALSE)</f>
        <v>0</v>
      </c>
    </row>
    <row r="56" spans="1:3" ht="14.25">
      <c r="A56" s="72" t="s">
        <v>233</v>
      </c>
      <c r="B56" s="72" t="s">
        <v>86</v>
      </c>
      <c r="C56" s="102">
        <f>VLOOKUP(A56,Teams!B$1:AA$306,20,FALSE)</f>
        <v>0</v>
      </c>
    </row>
    <row r="57" spans="1:3" ht="14.25">
      <c r="A57" s="72" t="s">
        <v>266</v>
      </c>
      <c r="B57" s="72" t="s">
        <v>120</v>
      </c>
      <c r="C57" s="102">
        <f>VLOOKUP(A57,Teams!B$1:AA$306,20,FALSE)</f>
        <v>0</v>
      </c>
    </row>
    <row r="58" spans="1:3" ht="14.25">
      <c r="A58" s="72" t="s">
        <v>258</v>
      </c>
      <c r="B58" s="72" t="s">
        <v>121</v>
      </c>
      <c r="C58" s="102">
        <f>VLOOKUP(A58,Teams!B$1:AA$306,20,FALSE)</f>
        <v>0</v>
      </c>
    </row>
    <row r="59" spans="1:3" ht="14.25">
      <c r="A59" s="72" t="s">
        <v>255</v>
      </c>
      <c r="B59" s="72" t="s">
        <v>218</v>
      </c>
      <c r="C59" s="102">
        <f>VLOOKUP(A59,Teams!B$1:AA$306,20,FALSE)</f>
        <v>0</v>
      </c>
    </row>
    <row r="60" spans="1:3" ht="14.25">
      <c r="A60" s="72" t="s">
        <v>265</v>
      </c>
      <c r="B60" s="72" t="s">
        <v>120</v>
      </c>
      <c r="C60" s="102">
        <f>VLOOKUP(A60,Teams!B$1:AA$306,20,FALSE)</f>
        <v>0</v>
      </c>
    </row>
    <row r="61" spans="1:3" ht="14.25">
      <c r="A61" s="72" t="s">
        <v>169</v>
      </c>
      <c r="B61" s="72" t="s">
        <v>14</v>
      </c>
      <c r="C61" s="102">
        <f>VLOOKUP(A61,Teams!B$1:AA$306,20,FALSE)</f>
        <v>0</v>
      </c>
    </row>
    <row r="62" spans="1:3" ht="14.25">
      <c r="A62" s="72" t="s">
        <v>112</v>
      </c>
      <c r="B62" s="72" t="s">
        <v>52</v>
      </c>
      <c r="C62" s="102">
        <f>VLOOKUP(A62,Teams!B$1:AA$306,20,FALSE)</f>
        <v>0</v>
      </c>
    </row>
    <row r="63" spans="1:3" ht="14.25">
      <c r="A63" s="79" t="s">
        <v>232</v>
      </c>
      <c r="B63" s="79" t="s">
        <v>86</v>
      </c>
      <c r="C63" s="102">
        <f>VLOOKUP(A63,Teams!B$1:AA$306,20,FALSE)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Rees</dc:creator>
  <cp:keywords/>
  <dc:description/>
  <cp:lastModifiedBy>Mike Prasad</cp:lastModifiedBy>
  <cp:lastPrinted>2019-01-24T10:59:24Z</cp:lastPrinted>
  <dcterms:created xsi:type="dcterms:W3CDTF">2010-01-20T14:54:49Z</dcterms:created>
  <dcterms:modified xsi:type="dcterms:W3CDTF">2020-01-25T14:58:51Z</dcterms:modified>
  <cp:category/>
  <cp:version/>
  <cp:contentType/>
  <cp:contentStatus/>
</cp:coreProperties>
</file>